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経理用\Desktop\電子開始ｼｽﾃﾑ2021.6.14\"/>
    </mc:Choice>
  </mc:AlternateContent>
  <xr:revisionPtr revIDLastSave="0" documentId="8_{B9CE094B-21F9-4C56-AEBC-4CE15F2DD033}" xr6:coauthVersionLast="47" xr6:coauthVersionMax="47" xr10:uidLastSave="{00000000-0000-0000-0000-000000000000}"/>
  <bookViews>
    <workbookView xWindow="-120" yWindow="-120" windowWidth="29040" windowHeight="15840" activeTab="1" xr2:uid="{E70CD9BE-515D-420C-9434-8D954382C2BB}"/>
  </bookViews>
  <sheets>
    <sheet name="社会福祉事業" sheetId="1" r:id="rId1"/>
    <sheet name="収益事業" sheetId="2" r:id="rId2"/>
  </sheets>
  <definedNames>
    <definedName name="_xlnm.Print_Titles" localSheetId="0">社会福祉事業!$1:$7</definedName>
    <definedName name="_xlnm.Print_Titles" localSheetId="1">収益事業!$1:$7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2" l="1"/>
  <c r="H75" i="2" s="1"/>
  <c r="G73" i="2"/>
  <c r="G72" i="2"/>
  <c r="E72" i="2"/>
  <c r="F72" i="2" s="1"/>
  <c r="H72" i="2" s="1"/>
  <c r="H71" i="2"/>
  <c r="F71" i="2"/>
  <c r="F70" i="2"/>
  <c r="H70" i="2" s="1"/>
  <c r="F69" i="2"/>
  <c r="H69" i="2" s="1"/>
  <c r="H68" i="2"/>
  <c r="F68" i="2"/>
  <c r="F67" i="2"/>
  <c r="H67" i="2" s="1"/>
  <c r="F66" i="2"/>
  <c r="H66" i="2" s="1"/>
  <c r="H65" i="2"/>
  <c r="F65" i="2"/>
  <c r="F64" i="2"/>
  <c r="H64" i="2" s="1"/>
  <c r="F63" i="2"/>
  <c r="H63" i="2" s="1"/>
  <c r="H62" i="2"/>
  <c r="F62" i="2"/>
  <c r="F61" i="2"/>
  <c r="H61" i="2" s="1"/>
  <c r="F60" i="2"/>
  <c r="H60" i="2" s="1"/>
  <c r="G59" i="2"/>
  <c r="E59" i="2"/>
  <c r="E73" i="2" s="1"/>
  <c r="F73" i="2" s="1"/>
  <c r="F58" i="2"/>
  <c r="H58" i="2" s="1"/>
  <c r="H57" i="2"/>
  <c r="F57" i="2"/>
  <c r="F56" i="2"/>
  <c r="H56" i="2" s="1"/>
  <c r="F55" i="2"/>
  <c r="H55" i="2" s="1"/>
  <c r="H54" i="2"/>
  <c r="F54" i="2"/>
  <c r="F53" i="2"/>
  <c r="H53" i="2" s="1"/>
  <c r="F52" i="2"/>
  <c r="H52" i="2" s="1"/>
  <c r="H51" i="2"/>
  <c r="F51" i="2"/>
  <c r="F50" i="2"/>
  <c r="H50" i="2" s="1"/>
  <c r="F49" i="2"/>
  <c r="H49" i="2" s="1"/>
  <c r="H48" i="2"/>
  <c r="F48" i="2"/>
  <c r="F47" i="2"/>
  <c r="H47" i="2" s="1"/>
  <c r="F46" i="2"/>
  <c r="H46" i="2" s="1"/>
  <c r="G44" i="2"/>
  <c r="H44" i="2" s="1"/>
  <c r="F44" i="2"/>
  <c r="E44" i="2"/>
  <c r="F43" i="2"/>
  <c r="H43" i="2" s="1"/>
  <c r="F42" i="2"/>
  <c r="H42" i="2" s="1"/>
  <c r="H41" i="2"/>
  <c r="F41" i="2"/>
  <c r="F40" i="2"/>
  <c r="H40" i="2" s="1"/>
  <c r="F39" i="2"/>
  <c r="H39" i="2" s="1"/>
  <c r="G38" i="2"/>
  <c r="E38" i="2"/>
  <c r="F38" i="2" s="1"/>
  <c r="H38" i="2" s="1"/>
  <c r="H45" i="2" s="1"/>
  <c r="F37" i="2"/>
  <c r="H37" i="2" s="1"/>
  <c r="H36" i="2"/>
  <c r="F36" i="2"/>
  <c r="F35" i="2"/>
  <c r="H35" i="2" s="1"/>
  <c r="F34" i="2"/>
  <c r="H34" i="2" s="1"/>
  <c r="H33" i="2"/>
  <c r="F33" i="2"/>
  <c r="E32" i="2"/>
  <c r="G31" i="2"/>
  <c r="E31" i="2"/>
  <c r="F31" i="2" s="1"/>
  <c r="H31" i="2" s="1"/>
  <c r="F30" i="2"/>
  <c r="H30" i="2" s="1"/>
  <c r="H29" i="2"/>
  <c r="F29" i="2"/>
  <c r="F28" i="2"/>
  <c r="H28" i="2" s="1"/>
  <c r="F27" i="2"/>
  <c r="H27" i="2" s="1"/>
  <c r="H26" i="2"/>
  <c r="F26" i="2"/>
  <c r="F25" i="2"/>
  <c r="H25" i="2" s="1"/>
  <c r="F24" i="2"/>
  <c r="H24" i="2" s="1"/>
  <c r="H23" i="2"/>
  <c r="F23" i="2"/>
  <c r="F22" i="2"/>
  <c r="H22" i="2" s="1"/>
  <c r="G21" i="2"/>
  <c r="F21" i="2"/>
  <c r="E21" i="2"/>
  <c r="F20" i="2"/>
  <c r="H20" i="2" s="1"/>
  <c r="F19" i="2"/>
  <c r="H19" i="2" s="1"/>
  <c r="H18" i="2"/>
  <c r="F18" i="2"/>
  <c r="F17" i="2"/>
  <c r="H17" i="2" s="1"/>
  <c r="F16" i="2"/>
  <c r="H16" i="2" s="1"/>
  <c r="H15" i="2"/>
  <c r="F15" i="2"/>
  <c r="F14" i="2"/>
  <c r="H14" i="2" s="1"/>
  <c r="F13" i="2"/>
  <c r="H13" i="2" s="1"/>
  <c r="H12" i="2"/>
  <c r="F12" i="2"/>
  <c r="F11" i="2"/>
  <c r="H11" i="2" s="1"/>
  <c r="F10" i="2"/>
  <c r="H10" i="2" s="1"/>
  <c r="H9" i="2"/>
  <c r="F9" i="2"/>
  <c r="F8" i="2"/>
  <c r="H8" i="2" s="1"/>
  <c r="L75" i="1"/>
  <c r="J75" i="1"/>
  <c r="K73" i="1"/>
  <c r="F73" i="1"/>
  <c r="E73" i="1"/>
  <c r="K72" i="1"/>
  <c r="I72" i="1"/>
  <c r="H72" i="1"/>
  <c r="G72" i="1"/>
  <c r="G73" i="1" s="1"/>
  <c r="F72" i="1"/>
  <c r="E72" i="1"/>
  <c r="J71" i="1"/>
  <c r="L71" i="1" s="1"/>
  <c r="J70" i="1"/>
  <c r="L70" i="1" s="1"/>
  <c r="L69" i="1"/>
  <c r="J69" i="1"/>
  <c r="J68" i="1"/>
  <c r="L68" i="1" s="1"/>
  <c r="J67" i="1"/>
  <c r="L67" i="1" s="1"/>
  <c r="L66" i="1"/>
  <c r="J66" i="1"/>
  <c r="J65" i="1"/>
  <c r="L65" i="1" s="1"/>
  <c r="J64" i="1"/>
  <c r="L64" i="1" s="1"/>
  <c r="L63" i="1"/>
  <c r="J63" i="1"/>
  <c r="J62" i="1"/>
  <c r="L62" i="1" s="1"/>
  <c r="J61" i="1"/>
  <c r="L61" i="1" s="1"/>
  <c r="L60" i="1"/>
  <c r="J60" i="1"/>
  <c r="K59" i="1"/>
  <c r="I59" i="1"/>
  <c r="H59" i="1"/>
  <c r="H73" i="1" s="1"/>
  <c r="G59" i="1"/>
  <c r="F59" i="1"/>
  <c r="E59" i="1"/>
  <c r="J58" i="1"/>
  <c r="L58" i="1" s="1"/>
  <c r="L57" i="1"/>
  <c r="J57" i="1"/>
  <c r="J56" i="1"/>
  <c r="L56" i="1" s="1"/>
  <c r="J55" i="1"/>
  <c r="L55" i="1" s="1"/>
  <c r="L54" i="1"/>
  <c r="J54" i="1"/>
  <c r="J53" i="1"/>
  <c r="L53" i="1" s="1"/>
  <c r="J52" i="1"/>
  <c r="L52" i="1" s="1"/>
  <c r="L51" i="1"/>
  <c r="J51" i="1"/>
  <c r="J50" i="1"/>
  <c r="L50" i="1" s="1"/>
  <c r="J49" i="1"/>
  <c r="L49" i="1" s="1"/>
  <c r="L48" i="1"/>
  <c r="J48" i="1"/>
  <c r="J47" i="1"/>
  <c r="L47" i="1" s="1"/>
  <c r="J46" i="1"/>
  <c r="L46" i="1" s="1"/>
  <c r="H45" i="1"/>
  <c r="G45" i="1"/>
  <c r="F45" i="1"/>
  <c r="K44" i="1"/>
  <c r="I44" i="1"/>
  <c r="J44" i="1" s="1"/>
  <c r="L44" i="1" s="1"/>
  <c r="H44" i="1"/>
  <c r="G44" i="1"/>
  <c r="F44" i="1"/>
  <c r="E44" i="1"/>
  <c r="J43" i="1"/>
  <c r="L43" i="1" s="1"/>
  <c r="L42" i="1"/>
  <c r="J42" i="1"/>
  <c r="J41" i="1"/>
  <c r="L41" i="1" s="1"/>
  <c r="J40" i="1"/>
  <c r="L40" i="1" s="1"/>
  <c r="L39" i="1"/>
  <c r="J39" i="1"/>
  <c r="K38" i="1"/>
  <c r="K45" i="1" s="1"/>
  <c r="I38" i="1"/>
  <c r="H38" i="1"/>
  <c r="G38" i="1"/>
  <c r="F38" i="1"/>
  <c r="E38" i="1"/>
  <c r="E45" i="1" s="1"/>
  <c r="J37" i="1"/>
  <c r="L37" i="1" s="1"/>
  <c r="L36" i="1"/>
  <c r="J36" i="1"/>
  <c r="J35" i="1"/>
  <c r="L35" i="1" s="1"/>
  <c r="J34" i="1"/>
  <c r="L34" i="1" s="1"/>
  <c r="L33" i="1"/>
  <c r="J33" i="1"/>
  <c r="I32" i="1"/>
  <c r="K31" i="1"/>
  <c r="K32" i="1" s="1"/>
  <c r="K74" i="1" s="1"/>
  <c r="K76" i="1" s="1"/>
  <c r="I31" i="1"/>
  <c r="H31" i="1"/>
  <c r="G31" i="1"/>
  <c r="F31" i="1"/>
  <c r="E31" i="1"/>
  <c r="L30" i="1"/>
  <c r="J30" i="1"/>
  <c r="J29" i="1"/>
  <c r="L29" i="1" s="1"/>
  <c r="J28" i="1"/>
  <c r="L28" i="1" s="1"/>
  <c r="L27" i="1"/>
  <c r="J27" i="1"/>
  <c r="J26" i="1"/>
  <c r="L26" i="1" s="1"/>
  <c r="J25" i="1"/>
  <c r="L25" i="1" s="1"/>
  <c r="L24" i="1"/>
  <c r="J24" i="1"/>
  <c r="J23" i="1"/>
  <c r="L23" i="1" s="1"/>
  <c r="J22" i="1"/>
  <c r="L22" i="1" s="1"/>
  <c r="K21" i="1"/>
  <c r="I21" i="1"/>
  <c r="H21" i="1"/>
  <c r="H32" i="1" s="1"/>
  <c r="H74" i="1" s="1"/>
  <c r="H76" i="1" s="1"/>
  <c r="G21" i="1"/>
  <c r="G32" i="1" s="1"/>
  <c r="F21" i="1"/>
  <c r="F32" i="1" s="1"/>
  <c r="F74" i="1" s="1"/>
  <c r="F76" i="1" s="1"/>
  <c r="E21" i="1"/>
  <c r="J20" i="1"/>
  <c r="L20" i="1" s="1"/>
  <c r="J19" i="1"/>
  <c r="L19" i="1" s="1"/>
  <c r="L18" i="1"/>
  <c r="J18" i="1"/>
  <c r="J17" i="1"/>
  <c r="L17" i="1" s="1"/>
  <c r="J16" i="1"/>
  <c r="L16" i="1" s="1"/>
  <c r="L15" i="1"/>
  <c r="J15" i="1"/>
  <c r="J14" i="1"/>
  <c r="L14" i="1" s="1"/>
  <c r="J13" i="1"/>
  <c r="L13" i="1" s="1"/>
  <c r="L12" i="1"/>
  <c r="J12" i="1"/>
  <c r="J11" i="1"/>
  <c r="L11" i="1" s="1"/>
  <c r="J10" i="1"/>
  <c r="L10" i="1" s="1"/>
  <c r="L9" i="1"/>
  <c r="J9" i="1"/>
  <c r="J8" i="1"/>
  <c r="L8" i="1" s="1"/>
  <c r="G74" i="1" l="1"/>
  <c r="G76" i="1" s="1"/>
  <c r="J45" i="1"/>
  <c r="I73" i="1"/>
  <c r="J73" i="1" s="1"/>
  <c r="J59" i="1"/>
  <c r="L59" i="1" s="1"/>
  <c r="J72" i="1"/>
  <c r="L72" i="1" s="1"/>
  <c r="F32" i="2"/>
  <c r="J21" i="1"/>
  <c r="L21" i="1" s="1"/>
  <c r="L32" i="1" s="1"/>
  <c r="J31" i="1"/>
  <c r="L31" i="1" s="1"/>
  <c r="E32" i="1"/>
  <c r="I45" i="1"/>
  <c r="I74" i="1" s="1"/>
  <c r="I76" i="1" s="1"/>
  <c r="J38" i="1"/>
  <c r="L38" i="1" s="1"/>
  <c r="L45" i="1" s="1"/>
  <c r="G32" i="2"/>
  <c r="G74" i="2" s="1"/>
  <c r="G76" i="2" s="1"/>
  <c r="H21" i="2"/>
  <c r="H32" i="2" s="1"/>
  <c r="H74" i="2" s="1"/>
  <c r="H76" i="2" s="1"/>
  <c r="G45" i="2"/>
  <c r="E45" i="2"/>
  <c r="F45" i="2" s="1"/>
  <c r="F59" i="2"/>
  <c r="H59" i="2" s="1"/>
  <c r="H73" i="2" s="1"/>
  <c r="E74" i="1" l="1"/>
  <c r="J32" i="1"/>
  <c r="L73" i="1"/>
  <c r="E74" i="2"/>
  <c r="L74" i="1"/>
  <c r="L76" i="1" s="1"/>
  <c r="F74" i="2" l="1"/>
  <c r="E76" i="2"/>
  <c r="F76" i="2" s="1"/>
  <c r="J74" i="1"/>
  <c r="E76" i="1"/>
  <c r="J76" i="1" s="1"/>
</calcChain>
</file>

<file path=xl/sharedStrings.xml><?xml version="1.0" encoding="utf-8"?>
<sst xmlns="http://schemas.openxmlformats.org/spreadsheetml/2006/main" count="178" uniqueCount="89">
  <si>
    <t>第一号第三様式（第十七条第四項関係）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サン</t>
    </rPh>
    <rPh sb="5" eb="7">
      <t>ヨウシキ</t>
    </rPh>
    <phoneticPr fontId="4"/>
  </si>
  <si>
    <t>社会福祉事業  資金収支内訳表</t>
    <phoneticPr fontId="4"/>
  </si>
  <si>
    <t>（自）令和2年4月1日  （至）令和3年3月31日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</si>
  <si>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</si>
  <si>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</si>
  <si>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本部</t>
    <phoneticPr fontId="1"/>
  </si>
  <si>
    <t>みなみ風</t>
    <phoneticPr fontId="1"/>
  </si>
  <si>
    <t>そよ風</t>
    <phoneticPr fontId="1"/>
  </si>
  <si>
    <t>中央林間</t>
    <phoneticPr fontId="1"/>
  </si>
  <si>
    <t>えびなの風</t>
    <phoneticPr fontId="1"/>
  </si>
  <si>
    <t>合計</t>
    <rPh sb="0" eb="2">
      <t>ゴウケイ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</si>
  <si>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</si>
  <si>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事業区分合計</t>
    <rPh sb="0" eb="2">
      <t>ジギョウ</t>
    </rPh>
    <rPh sb="2" eb="4">
      <t>クブン</t>
    </rPh>
    <rPh sb="4" eb="6">
      <t>ゴウケイ</t>
    </rPh>
    <phoneticPr fontId="2"/>
  </si>
  <si>
    <t>事業活動による収支</t>
  </si>
  <si>
    <t>収入</t>
  </si>
  <si>
    <t>介護保険事業収入</t>
  </si>
  <si>
    <t>老人福祉事業収入</t>
  </si>
  <si>
    <t>児童福祉事業収入</t>
  </si>
  <si>
    <t>保育事業収入</t>
  </si>
  <si>
    <t>就労支援事業収入</t>
  </si>
  <si>
    <t>障害福祉サービス等事業収入</t>
  </si>
  <si>
    <t>生活保護事業収入</t>
  </si>
  <si>
    <t>医療事業収入</t>
  </si>
  <si>
    <t>借入金利息補助金収入</t>
  </si>
  <si>
    <t>経常経費寄附金収入</t>
  </si>
  <si>
    <t>受取利息配当金収入</t>
  </si>
  <si>
    <t>その他の収入</t>
  </si>
  <si>
    <t>流動資産評価益等による資金増加額</t>
  </si>
  <si>
    <t>事業活動収入計（１）</t>
  </si>
  <si>
    <t>支出</t>
  </si>
  <si>
    <t>人件費支出</t>
  </si>
  <si>
    <t>事業費支出</t>
  </si>
  <si>
    <t>事務費支出</t>
  </si>
  <si>
    <t>就労支援事業支出</t>
  </si>
  <si>
    <t>授産事業支出</t>
  </si>
  <si>
    <t>利用者負担軽減額</t>
  </si>
  <si>
    <t>支払利息支出</t>
  </si>
  <si>
    <t>その他の支出</t>
  </si>
  <si>
    <t>流動資産評価損等による資金減少額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</si>
  <si>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</si>
  <si>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</si>
  <si>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</si>
  <si>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</si>
  <si>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施設整備等寄附金収入</t>
  </si>
  <si>
    <t>設備資金借入金収入</t>
  </si>
  <si>
    <t>固定資産売却収入</t>
  </si>
  <si>
    <t>その他の施設整備等による収入</t>
  </si>
  <si>
    <t>施設整備等収入計（４）</t>
  </si>
  <si>
    <t>設備資金借入金元金償還支出</t>
  </si>
  <si>
    <t>固定資産取得支出</t>
  </si>
  <si>
    <t>固定資産除却・廃棄支出</t>
  </si>
  <si>
    <t>ファイナンス・リース債務の返済支出</t>
  </si>
  <si>
    <t>その他の施設整備等による支出</t>
  </si>
  <si>
    <t>施設整備等支出計（５）</t>
  </si>
  <si>
    <t>施設整備等資金収支差額（６）＝（４）－（５）</t>
  </si>
  <si>
    <t>その他の活動による収支</t>
  </si>
  <si>
    <t>長期運営資金借入金元金償還寄附金収入</t>
  </si>
  <si>
    <t>長期運営資金借入金収入</t>
  </si>
  <si>
    <t>役員等長期借入金収入</t>
  </si>
  <si>
    <t>長期貸付金回収収入</t>
  </si>
  <si>
    <t>投資有価証券売却収入</t>
  </si>
  <si>
    <t>積立資産取崩収入</t>
  </si>
  <si>
    <t>事業区分間長期借入金収入</t>
  </si>
  <si>
    <t>拠点区分間長期借入金収入</t>
  </si>
  <si>
    <t>事業区分間長期貸付金回収収入</t>
  </si>
  <si>
    <t>拠点区分間長期貸付金回収収入</t>
  </si>
  <si>
    <t>事業区分間繰入金収入</t>
  </si>
  <si>
    <t>拠点区分間繰入金収入</t>
  </si>
  <si>
    <t>その他の活動による収入</t>
  </si>
  <si>
    <t>その他の活動収入計（７）</t>
  </si>
  <si>
    <t>長期運営資金借入金元金償還支出</t>
  </si>
  <si>
    <t>役員等長期借入金元金償還支出</t>
  </si>
  <si>
    <t>長期貸付金支出</t>
  </si>
  <si>
    <t>投資有価証券取得支出</t>
  </si>
  <si>
    <t>積立資産支出</t>
  </si>
  <si>
    <t>事業区分間長期貸付金支出</t>
  </si>
  <si>
    <t>拠点区分間長期貸付金支出</t>
  </si>
  <si>
    <t>事業区分間長期借入金返済支出</t>
  </si>
  <si>
    <t>拠点区分間長期借入金返済支出</t>
  </si>
  <si>
    <t>事業区分間繰入金支出</t>
  </si>
  <si>
    <t>拠点区分間繰入金支出</t>
  </si>
  <si>
    <t>その他の活動による支出</t>
  </si>
  <si>
    <t>その他の活動支出計（８）</t>
  </si>
  <si>
    <t>その他の活動資金収支差額（９）＝（７）－（８）</t>
  </si>
  <si>
    <t>当期資金収支差額合計（１０）＝（３）＋（６）＋（９）</t>
    <phoneticPr fontId="1"/>
  </si>
  <si>
    <t>前期末支払資金残高（１１）</t>
    <phoneticPr fontId="1"/>
  </si>
  <si>
    <t>当期末支払資金残高（１０）＋（１１）</t>
    <phoneticPr fontId="1"/>
  </si>
  <si>
    <t>収益事業  資金収支内訳表</t>
    <phoneticPr fontId="4"/>
  </si>
  <si>
    <t>風の子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</si>
</sst>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49" fontId="7" fillId="0" borderId="1" xfId="1" applyNumberFormat="1" applyFont="1" applyBorder="1" applyAlignment="1">
      <alignment horizontal="center" vertical="center" shrinkToFit="1"/>
    </xf>
    <xf numFmtId="49" fontId="7" fillId="0" borderId="2" xfId="1" applyNumberFormat="1" applyFont="1" applyBorder="1" applyAlignment="1">
      <alignment horizontal="center" vertical="center" shrinkToFit="1"/>
    </xf>
    <xf numFmtId="49" fontId="7" fillId="0" borderId="3" xfId="1" applyNumberFormat="1" applyFont="1" applyBorder="1" applyAlignment="1">
      <alignment horizontal="center" vertical="center" shrinkToFit="1"/>
    </xf>
    <xf numFmtId="49" fontId="7" fillId="0" borderId="4" xfId="1" applyNumberFormat="1" applyFont="1" applyBorder="1" applyAlignment="1">
      <alignment horizontal="center" vertical="center" wrapText="1" shrinkToFit="1"/>
    </xf>
    <xf numFmtId="49" fontId="7" fillId="0" borderId="4" xfId="1" applyNumberFormat="1" applyFont="1" applyBorder="1" applyAlignment="1">
      <alignment horizontal="center" vertical="center" shrinkToFit="1"/>
    </xf>
    <xf numFmtId="0" fontId="7" fillId="0" borderId="5" xfId="2" applyFont="1" applyBorder="1" applyAlignment="1">
      <alignment vertical="center" textRotation="255"/>
    </xf>
    <xf numFmtId="0" fontId="7" fillId="0" borderId="5" xfId="2" applyFont="1" applyBorder="1" applyAlignment="1">
      <alignment vertical="center" shrinkToFit="1"/>
    </xf>
    <xf numFmtId="176" fontId="9" fillId="0" borderId="5" xfId="2" applyNumberFormat="1" applyFont="1" applyBorder="1" applyAlignment="1" applyProtection="1">
      <alignment vertical="center" shrinkToFit="1"/>
      <protection locked="0"/>
    </xf>
    <xf numFmtId="176" fontId="9" fillId="0" borderId="5" xfId="0" applyNumberFormat="1" applyFont="1" applyBorder="1" applyProtection="1">
      <alignment vertical="center"/>
      <protection locked="0"/>
    </xf>
    <xf numFmtId="0" fontId="7" fillId="0" borderId="6" xfId="2" applyFont="1" applyBorder="1" applyAlignment="1">
      <alignment vertical="center" textRotation="255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176" fontId="9" fillId="0" borderId="6" xfId="0" applyNumberFormat="1" applyFont="1" applyBorder="1" applyProtection="1">
      <alignment vertical="center"/>
      <protection locked="0"/>
    </xf>
    <xf numFmtId="176" fontId="9" fillId="0" borderId="7" xfId="0" applyNumberFormat="1" applyFont="1" applyBorder="1" applyProtection="1">
      <alignment vertical="center"/>
      <protection locked="0"/>
    </xf>
    <xf numFmtId="0" fontId="7" fillId="0" borderId="7" xfId="2" applyFont="1" applyBorder="1" applyAlignment="1">
      <alignment vertical="center" textRotation="255"/>
    </xf>
    <xf numFmtId="0" fontId="7" fillId="0" borderId="4" xfId="2" applyFont="1" applyBorder="1" applyAlignment="1">
      <alignment vertical="center" shrinkToFit="1"/>
    </xf>
    <xf numFmtId="176" fontId="9" fillId="0" borderId="4" xfId="2" applyNumberFormat="1" applyFont="1" applyBorder="1" applyAlignment="1" applyProtection="1">
      <alignment vertical="center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2" xfId="2" applyFont="1" applyBorder="1" applyAlignment="1">
      <alignment vertical="center"/>
    </xf>
    <xf numFmtId="0" fontId="7" fillId="0" borderId="3" xfId="2" applyFont="1" applyBorder="1" applyAlignment="1">
      <alignment vertical="center" shrinkToFit="1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0" fontId="7" fillId="0" borderId="1" xfId="2" applyFont="1" applyBorder="1" applyAlignment="1">
      <alignment vertical="center"/>
    </xf>
    <xf numFmtId="0" fontId="7" fillId="0" borderId="6" xfId="2" applyFont="1" applyBorder="1" applyAlignment="1">
      <alignment vertical="top" shrinkToFit="1"/>
    </xf>
    <xf numFmtId="176" fontId="9" fillId="0" borderId="6" xfId="2" applyNumberFormat="1" applyFont="1" applyBorder="1" applyAlignment="1" applyProtection="1">
      <alignment vertical="top" shrinkToFit="1"/>
      <protection locked="0"/>
    </xf>
    <xf numFmtId="0" fontId="7" fillId="0" borderId="4" xfId="2" applyFont="1" applyBorder="1" applyAlignment="1">
      <alignment vertical="top" shrinkToFit="1"/>
    </xf>
    <xf numFmtId="176" fontId="9" fillId="0" borderId="4" xfId="2" applyNumberFormat="1" applyFont="1" applyBorder="1" applyAlignment="1" applyProtection="1">
      <alignment vertical="top" shrinkToFit="1"/>
      <protection locked="0"/>
    </xf>
  </cellXfs>
  <cellStyles count="3">
    <cellStyle name="標準" xfId="0" builtinId="0"/>
    <cellStyle name="標準 2" xfId="2" xr:uid="{DEAA1B12-5551-4518-A4DF-8C0EB107E8AD}"/>
    <cellStyle name="標準 3" xfId="1" xr:uid="{D4BE7A58-CFA9-4ED5-B178-2BCCBBE022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69961-C4DF-4AB0-A2D3-6E81E45C9333}">
  <sheetPr>
    <pageSetUpPr fitToPage="1"/>
  </sheetPr>
  <dimension ref="B2:L76"/>
  <sheetViews>
    <sheetView showGridLines="0" workbookViewId="0"/>
  </sheetViews>
  <sheetFormatPr defaultRowHeight="18.75" x14ac:dyDescent="0.4"/>
  <cols>
    <col min="1" max="3" width="2.875" customWidth="1"/>
    <col min="4" max="4" width="44.375" customWidth="1"/>
    <col min="5" max="12" width="20.75" customWidth="1"/>
  </cols>
  <sheetData>
    <row r="2" spans="2:12" ht="21" x14ac:dyDescent="0.4">
      <c r="B2" s="1"/>
      <c r="C2" s="1"/>
      <c r="D2" s="1"/>
      <c r="E2" s="1"/>
      <c r="F2" s="1"/>
      <c r="G2" s="1"/>
      <c r="H2" s="1"/>
      <c r="I2" s="1"/>
      <c r="J2" s="2"/>
      <c r="K2" s="3"/>
      <c r="L2" s="3" t="s">
        <v>0</v>
      </c>
    </row>
    <row r="3" spans="2:12" ht="21" x14ac:dyDescent="0.4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4">
      <c r="B4" s="5"/>
      <c r="C4" s="5"/>
      <c r="D4" s="5"/>
      <c r="E4" s="5"/>
      <c r="F4" s="5"/>
      <c r="G4" s="5"/>
      <c r="H4" s="5"/>
      <c r="I4" s="5"/>
      <c r="J4" s="5"/>
      <c r="K4" s="2"/>
      <c r="L4" s="2"/>
    </row>
    <row r="5" spans="2:12" ht="21" x14ac:dyDescent="0.4">
      <c r="B5" s="6" t="s">
        <v>2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spans="2:12" x14ac:dyDescent="0.4">
      <c r="B6" s="7"/>
      <c r="C6" s="7"/>
      <c r="D6" s="7"/>
      <c r="E6" s="7"/>
      <c r="F6" s="7"/>
      <c r="G6" s="7"/>
      <c r="H6" s="7"/>
      <c r="I6" s="7"/>
      <c r="J6" s="2"/>
      <c r="K6" s="2"/>
      <c r="L6" s="7" t="s">
        <v>3</v>
      </c>
    </row>
    <row r="7" spans="2:12" x14ac:dyDescent="0.4">
      <c r="B7" s="8" t="s">
        <v>4</v>
      </c>
      <c r="C7" s="9"/>
      <c r="D7" s="10"/>
      <c r="E7" s="11" t="s">
        <v>5</v>
      </c>
      <c r="F7" s="11" t="s">
        <v>6</v>
      </c>
      <c r="G7" s="11" t="s">
        <v>7</v>
      </c>
      <c r="H7" s="11" t="s">
        <v>8</v>
      </c>
      <c r="I7" s="11" t="s">
        <v>9</v>
      </c>
      <c r="J7" s="12" t="s">
        <v>10</v>
      </c>
      <c r="K7" s="12" t="s">
        <v>11</v>
      </c>
      <c r="L7" s="12" t="s">
        <v>12</v>
      </c>
    </row>
    <row r="8" spans="2:12" x14ac:dyDescent="0.4">
      <c r="B8" s="13" t="s">
        <v>13</v>
      </c>
      <c r="C8" s="13" t="s">
        <v>14</v>
      </c>
      <c r="D8" s="14" t="s">
        <v>15</v>
      </c>
      <c r="E8" s="15"/>
      <c r="F8" s="15">
        <v>654067567</v>
      </c>
      <c r="G8" s="15">
        <v>91746348</v>
      </c>
      <c r="H8" s="15">
        <v>74687501</v>
      </c>
      <c r="I8" s="15"/>
      <c r="J8" s="15">
        <f>+E8+F8+G8+H8+I8</f>
        <v>820501416</v>
      </c>
      <c r="K8" s="16"/>
      <c r="L8" s="15">
        <f>J8-ABS(K8)</f>
        <v>820501416</v>
      </c>
    </row>
    <row r="9" spans="2:12" x14ac:dyDescent="0.4">
      <c r="B9" s="17"/>
      <c r="C9" s="17"/>
      <c r="D9" s="18" t="s">
        <v>16</v>
      </c>
      <c r="E9" s="19"/>
      <c r="F9" s="19"/>
      <c r="G9" s="19"/>
      <c r="H9" s="19"/>
      <c r="I9" s="19"/>
      <c r="J9" s="19">
        <f t="shared" ref="J9:J72" si="0">+E9+F9+G9+H9+I9</f>
        <v>0</v>
      </c>
      <c r="K9" s="20"/>
      <c r="L9" s="19">
        <f t="shared" ref="L9:L72" si="1">J9-ABS(K9)</f>
        <v>0</v>
      </c>
    </row>
    <row r="10" spans="2:12" x14ac:dyDescent="0.4">
      <c r="B10" s="17"/>
      <c r="C10" s="17"/>
      <c r="D10" s="18" t="s">
        <v>17</v>
      </c>
      <c r="E10" s="19"/>
      <c r="F10" s="19"/>
      <c r="G10" s="19"/>
      <c r="H10" s="19"/>
      <c r="I10" s="19"/>
      <c r="J10" s="19">
        <f t="shared" si="0"/>
        <v>0</v>
      </c>
      <c r="K10" s="20"/>
      <c r="L10" s="19">
        <f t="shared" si="1"/>
        <v>0</v>
      </c>
    </row>
    <row r="11" spans="2:12" x14ac:dyDescent="0.4">
      <c r="B11" s="17"/>
      <c r="C11" s="17"/>
      <c r="D11" s="18" t="s">
        <v>18</v>
      </c>
      <c r="E11" s="19"/>
      <c r="F11" s="19"/>
      <c r="G11" s="19"/>
      <c r="H11" s="19"/>
      <c r="I11" s="19">
        <v>190274003</v>
      </c>
      <c r="J11" s="19">
        <f t="shared" si="0"/>
        <v>190274003</v>
      </c>
      <c r="K11" s="20"/>
      <c r="L11" s="19">
        <f t="shared" si="1"/>
        <v>190274003</v>
      </c>
    </row>
    <row r="12" spans="2:12" x14ac:dyDescent="0.4">
      <c r="B12" s="17"/>
      <c r="C12" s="17"/>
      <c r="D12" s="18" t="s">
        <v>19</v>
      </c>
      <c r="E12" s="19"/>
      <c r="F12" s="19"/>
      <c r="G12" s="19"/>
      <c r="H12" s="19"/>
      <c r="I12" s="19"/>
      <c r="J12" s="19">
        <f t="shared" si="0"/>
        <v>0</v>
      </c>
      <c r="K12" s="20"/>
      <c r="L12" s="19">
        <f t="shared" si="1"/>
        <v>0</v>
      </c>
    </row>
    <row r="13" spans="2:12" x14ac:dyDescent="0.4">
      <c r="B13" s="17"/>
      <c r="C13" s="17"/>
      <c r="D13" s="18" t="s">
        <v>20</v>
      </c>
      <c r="E13" s="19"/>
      <c r="F13" s="19"/>
      <c r="G13" s="19"/>
      <c r="H13" s="19"/>
      <c r="I13" s="19"/>
      <c r="J13" s="19">
        <f t="shared" si="0"/>
        <v>0</v>
      </c>
      <c r="K13" s="20"/>
      <c r="L13" s="19">
        <f t="shared" si="1"/>
        <v>0</v>
      </c>
    </row>
    <row r="14" spans="2:12" x14ac:dyDescent="0.4">
      <c r="B14" s="17"/>
      <c r="C14" s="17"/>
      <c r="D14" s="18" t="s">
        <v>21</v>
      </c>
      <c r="E14" s="19"/>
      <c r="F14" s="19"/>
      <c r="G14" s="19"/>
      <c r="H14" s="19"/>
      <c r="I14" s="19"/>
      <c r="J14" s="19">
        <f t="shared" si="0"/>
        <v>0</v>
      </c>
      <c r="K14" s="20"/>
      <c r="L14" s="19">
        <f t="shared" si="1"/>
        <v>0</v>
      </c>
    </row>
    <row r="15" spans="2:12" x14ac:dyDescent="0.4">
      <c r="B15" s="17"/>
      <c r="C15" s="17"/>
      <c r="D15" s="18" t="s">
        <v>22</v>
      </c>
      <c r="E15" s="19"/>
      <c r="F15" s="19"/>
      <c r="G15" s="19"/>
      <c r="H15" s="19"/>
      <c r="I15" s="19"/>
      <c r="J15" s="19">
        <f t="shared" si="0"/>
        <v>0</v>
      </c>
      <c r="K15" s="20"/>
      <c r="L15" s="19">
        <f t="shared" si="1"/>
        <v>0</v>
      </c>
    </row>
    <row r="16" spans="2:12" x14ac:dyDescent="0.4">
      <c r="B16" s="17"/>
      <c r="C16" s="17"/>
      <c r="D16" s="18" t="s">
        <v>23</v>
      </c>
      <c r="E16" s="19"/>
      <c r="F16" s="19">
        <v>535000</v>
      </c>
      <c r="G16" s="19"/>
      <c r="H16" s="19"/>
      <c r="I16" s="19"/>
      <c r="J16" s="19">
        <f t="shared" si="0"/>
        <v>535000</v>
      </c>
      <c r="K16" s="20"/>
      <c r="L16" s="19">
        <f t="shared" si="1"/>
        <v>535000</v>
      </c>
    </row>
    <row r="17" spans="2:12" x14ac:dyDescent="0.4">
      <c r="B17" s="17"/>
      <c r="C17" s="17"/>
      <c r="D17" s="18" t="s">
        <v>24</v>
      </c>
      <c r="E17" s="19">
        <v>1000000</v>
      </c>
      <c r="F17" s="19">
        <v>410450</v>
      </c>
      <c r="G17" s="19">
        <v>51000</v>
      </c>
      <c r="H17" s="19"/>
      <c r="I17" s="19">
        <v>100000</v>
      </c>
      <c r="J17" s="19">
        <f t="shared" si="0"/>
        <v>1561450</v>
      </c>
      <c r="K17" s="20"/>
      <c r="L17" s="19">
        <f t="shared" si="1"/>
        <v>1561450</v>
      </c>
    </row>
    <row r="18" spans="2:12" x14ac:dyDescent="0.4">
      <c r="B18" s="17"/>
      <c r="C18" s="17"/>
      <c r="D18" s="18" t="s">
        <v>25</v>
      </c>
      <c r="E18" s="19">
        <v>74</v>
      </c>
      <c r="F18" s="19">
        <v>5324</v>
      </c>
      <c r="G18" s="19">
        <v>332</v>
      </c>
      <c r="H18" s="19">
        <v>354</v>
      </c>
      <c r="I18" s="19">
        <v>990</v>
      </c>
      <c r="J18" s="19">
        <f t="shared" si="0"/>
        <v>7074</v>
      </c>
      <c r="K18" s="20"/>
      <c r="L18" s="19">
        <f t="shared" si="1"/>
        <v>7074</v>
      </c>
    </row>
    <row r="19" spans="2:12" x14ac:dyDescent="0.4">
      <c r="B19" s="17"/>
      <c r="C19" s="17"/>
      <c r="D19" s="18" t="s">
        <v>26</v>
      </c>
      <c r="E19" s="19"/>
      <c r="F19" s="19">
        <v>4479085</v>
      </c>
      <c r="G19" s="19">
        <v>830000</v>
      </c>
      <c r="H19" s="19">
        <v>80101</v>
      </c>
      <c r="I19" s="19">
        <v>2500860</v>
      </c>
      <c r="J19" s="19">
        <f t="shared" si="0"/>
        <v>7890046</v>
      </c>
      <c r="K19" s="20"/>
      <c r="L19" s="19">
        <f t="shared" si="1"/>
        <v>7890046</v>
      </c>
    </row>
    <row r="20" spans="2:12" x14ac:dyDescent="0.4">
      <c r="B20" s="17"/>
      <c r="C20" s="17"/>
      <c r="D20" s="18" t="s">
        <v>27</v>
      </c>
      <c r="E20" s="19"/>
      <c r="F20" s="19"/>
      <c r="G20" s="19"/>
      <c r="H20" s="19"/>
      <c r="I20" s="19"/>
      <c r="J20" s="19">
        <f t="shared" si="0"/>
        <v>0</v>
      </c>
      <c r="K20" s="21"/>
      <c r="L20" s="19">
        <f t="shared" si="1"/>
        <v>0</v>
      </c>
    </row>
    <row r="21" spans="2:12" x14ac:dyDescent="0.4">
      <c r="B21" s="17"/>
      <c r="C21" s="22"/>
      <c r="D21" s="23" t="s">
        <v>28</v>
      </c>
      <c r="E21" s="24">
        <f>+E8+E9+E10+E11+E12+E13+E14+E15+E16+E17+E18+E19+E20</f>
        <v>1000074</v>
      </c>
      <c r="F21" s="24">
        <f>+F8+F9+F10+F11+F12+F13+F14+F15+F16+F17+F18+F19+F20</f>
        <v>659497426</v>
      </c>
      <c r="G21" s="24">
        <f>+G8+G9+G10+G11+G12+G13+G14+G15+G16+G17+G18+G19+G20</f>
        <v>92627680</v>
      </c>
      <c r="H21" s="24">
        <f>+H8+H9+H10+H11+H12+H13+H14+H15+H16+H17+H18+H19+H20</f>
        <v>74767956</v>
      </c>
      <c r="I21" s="24">
        <f>+I8+I9+I10+I11+I12+I13+I14+I15+I16+I17+I18+I19+I20</f>
        <v>192875853</v>
      </c>
      <c r="J21" s="24">
        <f t="shared" si="0"/>
        <v>1020768989</v>
      </c>
      <c r="K21" s="25">
        <f>+K8+K9+K10+K11+K12+K13+K14+K15+K16+K17+K18+K19+K20</f>
        <v>0</v>
      </c>
      <c r="L21" s="24">
        <f t="shared" si="1"/>
        <v>1020768989</v>
      </c>
    </row>
    <row r="22" spans="2:12" x14ac:dyDescent="0.4">
      <c r="B22" s="17"/>
      <c r="C22" s="13" t="s">
        <v>29</v>
      </c>
      <c r="D22" s="18" t="s">
        <v>30</v>
      </c>
      <c r="E22" s="19">
        <v>275744</v>
      </c>
      <c r="F22" s="19">
        <v>481696001</v>
      </c>
      <c r="G22" s="19">
        <v>67350538</v>
      </c>
      <c r="H22" s="19">
        <v>61398595</v>
      </c>
      <c r="I22" s="19">
        <v>141390002</v>
      </c>
      <c r="J22" s="19">
        <f t="shared" si="0"/>
        <v>752110880</v>
      </c>
      <c r="K22" s="16"/>
      <c r="L22" s="19">
        <f t="shared" si="1"/>
        <v>752110880</v>
      </c>
    </row>
    <row r="23" spans="2:12" x14ac:dyDescent="0.4">
      <c r="B23" s="17"/>
      <c r="C23" s="17"/>
      <c r="D23" s="18" t="s">
        <v>31</v>
      </c>
      <c r="E23" s="19"/>
      <c r="F23" s="19">
        <v>80255198</v>
      </c>
      <c r="G23" s="19">
        <v>9690530</v>
      </c>
      <c r="H23" s="19">
        <v>5253262</v>
      </c>
      <c r="I23" s="19">
        <v>15889529</v>
      </c>
      <c r="J23" s="19">
        <f t="shared" si="0"/>
        <v>111088519</v>
      </c>
      <c r="K23" s="20"/>
      <c r="L23" s="19">
        <f t="shared" si="1"/>
        <v>111088519</v>
      </c>
    </row>
    <row r="24" spans="2:12" x14ac:dyDescent="0.4">
      <c r="B24" s="17"/>
      <c r="C24" s="17"/>
      <c r="D24" s="18" t="s">
        <v>32</v>
      </c>
      <c r="E24" s="19">
        <v>4099297</v>
      </c>
      <c r="F24" s="19">
        <v>45028668</v>
      </c>
      <c r="G24" s="19">
        <v>9885663</v>
      </c>
      <c r="H24" s="19">
        <v>10360609</v>
      </c>
      <c r="I24" s="19">
        <v>12093889</v>
      </c>
      <c r="J24" s="19">
        <f t="shared" si="0"/>
        <v>81468126</v>
      </c>
      <c r="K24" s="20"/>
      <c r="L24" s="19">
        <f t="shared" si="1"/>
        <v>81468126</v>
      </c>
    </row>
    <row r="25" spans="2:12" x14ac:dyDescent="0.4">
      <c r="B25" s="17"/>
      <c r="C25" s="17"/>
      <c r="D25" s="18" t="s">
        <v>33</v>
      </c>
      <c r="E25" s="19"/>
      <c r="F25" s="19"/>
      <c r="G25" s="19"/>
      <c r="H25" s="19"/>
      <c r="I25" s="19"/>
      <c r="J25" s="19">
        <f t="shared" si="0"/>
        <v>0</v>
      </c>
      <c r="K25" s="20"/>
      <c r="L25" s="19">
        <f t="shared" si="1"/>
        <v>0</v>
      </c>
    </row>
    <row r="26" spans="2:12" x14ac:dyDescent="0.4">
      <c r="B26" s="17"/>
      <c r="C26" s="17"/>
      <c r="D26" s="18" t="s">
        <v>34</v>
      </c>
      <c r="E26" s="19"/>
      <c r="F26" s="19"/>
      <c r="G26" s="19"/>
      <c r="H26" s="19"/>
      <c r="I26" s="19"/>
      <c r="J26" s="19">
        <f t="shared" si="0"/>
        <v>0</v>
      </c>
      <c r="K26" s="20"/>
      <c r="L26" s="19">
        <f t="shared" si="1"/>
        <v>0</v>
      </c>
    </row>
    <row r="27" spans="2:12" x14ac:dyDescent="0.4">
      <c r="B27" s="17"/>
      <c r="C27" s="17"/>
      <c r="D27" s="18" t="s">
        <v>35</v>
      </c>
      <c r="E27" s="19"/>
      <c r="F27" s="19">
        <v>184236</v>
      </c>
      <c r="G27" s="19"/>
      <c r="H27" s="19"/>
      <c r="I27" s="19"/>
      <c r="J27" s="19">
        <f t="shared" si="0"/>
        <v>184236</v>
      </c>
      <c r="K27" s="20"/>
      <c r="L27" s="19">
        <f t="shared" si="1"/>
        <v>184236</v>
      </c>
    </row>
    <row r="28" spans="2:12" x14ac:dyDescent="0.4">
      <c r="B28" s="17"/>
      <c r="C28" s="17"/>
      <c r="D28" s="18" t="s">
        <v>36</v>
      </c>
      <c r="E28" s="19"/>
      <c r="F28" s="19">
        <v>2804787</v>
      </c>
      <c r="G28" s="19">
        <v>1775949</v>
      </c>
      <c r="H28" s="19"/>
      <c r="I28" s="19">
        <v>1695072</v>
      </c>
      <c r="J28" s="19">
        <f t="shared" si="0"/>
        <v>6275808</v>
      </c>
      <c r="K28" s="20"/>
      <c r="L28" s="19">
        <f t="shared" si="1"/>
        <v>6275808</v>
      </c>
    </row>
    <row r="29" spans="2:12" x14ac:dyDescent="0.4">
      <c r="B29" s="17"/>
      <c r="C29" s="17"/>
      <c r="D29" s="18" t="s">
        <v>37</v>
      </c>
      <c r="E29" s="19"/>
      <c r="F29" s="19"/>
      <c r="G29" s="19"/>
      <c r="H29" s="19"/>
      <c r="I29" s="19"/>
      <c r="J29" s="19">
        <f t="shared" si="0"/>
        <v>0</v>
      </c>
      <c r="K29" s="20"/>
      <c r="L29" s="19">
        <f t="shared" si="1"/>
        <v>0</v>
      </c>
    </row>
    <row r="30" spans="2:12" x14ac:dyDescent="0.4">
      <c r="B30" s="17"/>
      <c r="C30" s="17"/>
      <c r="D30" s="18" t="s">
        <v>38</v>
      </c>
      <c r="E30" s="19"/>
      <c r="F30" s="19"/>
      <c r="G30" s="19"/>
      <c r="H30" s="19"/>
      <c r="I30" s="19"/>
      <c r="J30" s="19">
        <f t="shared" si="0"/>
        <v>0</v>
      </c>
      <c r="K30" s="21"/>
      <c r="L30" s="19">
        <f t="shared" si="1"/>
        <v>0</v>
      </c>
    </row>
    <row r="31" spans="2:12" x14ac:dyDescent="0.4">
      <c r="B31" s="17"/>
      <c r="C31" s="22"/>
      <c r="D31" s="23" t="s">
        <v>39</v>
      </c>
      <c r="E31" s="24">
        <f>+E22+E23+E24+E25+E26+E27+E28+E29+E30</f>
        <v>4375041</v>
      </c>
      <c r="F31" s="24">
        <f>+F22+F23+F24+F25+F26+F27+F28+F29+F30</f>
        <v>609968890</v>
      </c>
      <c r="G31" s="24">
        <f>+G22+G23+G24+G25+G26+G27+G28+G29+G30</f>
        <v>88702680</v>
      </c>
      <c r="H31" s="24">
        <f>+H22+H23+H24+H25+H26+H27+H28+H29+H30</f>
        <v>77012466</v>
      </c>
      <c r="I31" s="24">
        <f>+I22+I23+I24+I25+I26+I27+I28+I29+I30</f>
        <v>171068492</v>
      </c>
      <c r="J31" s="24">
        <f t="shared" si="0"/>
        <v>951127569</v>
      </c>
      <c r="K31" s="25">
        <f>+K22+K23+K24+K25+K26+K27+K28+K29+K30</f>
        <v>0</v>
      </c>
      <c r="L31" s="24">
        <f t="shared" si="1"/>
        <v>951127569</v>
      </c>
    </row>
    <row r="32" spans="2:12" x14ac:dyDescent="0.4">
      <c r="B32" s="22"/>
      <c r="C32" s="26" t="s">
        <v>40</v>
      </c>
      <c r="D32" s="27"/>
      <c r="E32" s="28">
        <f xml:space="preserve"> +E21 - E31</f>
        <v>-3374967</v>
      </c>
      <c r="F32" s="28">
        <f xml:space="preserve"> +F21 - F31</f>
        <v>49528536</v>
      </c>
      <c r="G32" s="28">
        <f xml:space="preserve"> +G21 - G31</f>
        <v>3925000</v>
      </c>
      <c r="H32" s="28">
        <f xml:space="preserve"> +H21 - H31</f>
        <v>-2244510</v>
      </c>
      <c r="I32" s="28">
        <f xml:space="preserve"> +I21 - I31</f>
        <v>21807361</v>
      </c>
      <c r="J32" s="28">
        <f t="shared" si="0"/>
        <v>69641420</v>
      </c>
      <c r="K32" s="25">
        <f xml:space="preserve"> +K21 - K31</f>
        <v>0</v>
      </c>
      <c r="L32" s="28">
        <f>L21-L31</f>
        <v>69641420</v>
      </c>
    </row>
    <row r="33" spans="2:12" x14ac:dyDescent="0.4">
      <c r="B33" s="13" t="s">
        <v>41</v>
      </c>
      <c r="C33" s="13" t="s">
        <v>14</v>
      </c>
      <c r="D33" s="18" t="s">
        <v>42</v>
      </c>
      <c r="E33" s="19"/>
      <c r="F33" s="19">
        <v>12732000</v>
      </c>
      <c r="G33" s="19"/>
      <c r="H33" s="19"/>
      <c r="I33" s="19"/>
      <c r="J33" s="19">
        <f t="shared" si="0"/>
        <v>12732000</v>
      </c>
      <c r="K33" s="16"/>
      <c r="L33" s="19">
        <f t="shared" si="1"/>
        <v>12732000</v>
      </c>
    </row>
    <row r="34" spans="2:12" x14ac:dyDescent="0.4">
      <c r="B34" s="17"/>
      <c r="C34" s="17"/>
      <c r="D34" s="18" t="s">
        <v>43</v>
      </c>
      <c r="E34" s="19"/>
      <c r="F34" s="19"/>
      <c r="G34" s="19"/>
      <c r="H34" s="19"/>
      <c r="I34" s="19"/>
      <c r="J34" s="19">
        <f t="shared" si="0"/>
        <v>0</v>
      </c>
      <c r="K34" s="20"/>
      <c r="L34" s="19">
        <f t="shared" si="1"/>
        <v>0</v>
      </c>
    </row>
    <row r="35" spans="2:12" x14ac:dyDescent="0.4">
      <c r="B35" s="17"/>
      <c r="C35" s="17"/>
      <c r="D35" s="18" t="s">
        <v>44</v>
      </c>
      <c r="E35" s="19"/>
      <c r="F35" s="19"/>
      <c r="G35" s="19">
        <v>53010000</v>
      </c>
      <c r="H35" s="19"/>
      <c r="I35" s="19"/>
      <c r="J35" s="19">
        <f t="shared" si="0"/>
        <v>53010000</v>
      </c>
      <c r="K35" s="20"/>
      <c r="L35" s="19">
        <f t="shared" si="1"/>
        <v>53010000</v>
      </c>
    </row>
    <row r="36" spans="2:12" x14ac:dyDescent="0.4">
      <c r="B36" s="17"/>
      <c r="C36" s="17"/>
      <c r="D36" s="18" t="s">
        <v>45</v>
      </c>
      <c r="E36" s="19"/>
      <c r="F36" s="19"/>
      <c r="G36" s="19"/>
      <c r="H36" s="19"/>
      <c r="I36" s="19"/>
      <c r="J36" s="19">
        <f t="shared" si="0"/>
        <v>0</v>
      </c>
      <c r="K36" s="20"/>
      <c r="L36" s="19">
        <f t="shared" si="1"/>
        <v>0</v>
      </c>
    </row>
    <row r="37" spans="2:12" x14ac:dyDescent="0.4">
      <c r="B37" s="17"/>
      <c r="C37" s="17"/>
      <c r="D37" s="18" t="s">
        <v>46</v>
      </c>
      <c r="E37" s="19"/>
      <c r="F37" s="19"/>
      <c r="G37" s="19"/>
      <c r="H37" s="19"/>
      <c r="I37" s="19"/>
      <c r="J37" s="19">
        <f t="shared" si="0"/>
        <v>0</v>
      </c>
      <c r="K37" s="21"/>
      <c r="L37" s="19">
        <f t="shared" si="1"/>
        <v>0</v>
      </c>
    </row>
    <row r="38" spans="2:12" x14ac:dyDescent="0.4">
      <c r="B38" s="17"/>
      <c r="C38" s="22"/>
      <c r="D38" s="23" t="s">
        <v>47</v>
      </c>
      <c r="E38" s="24">
        <f>+E33+E34+E35+E36+E37</f>
        <v>0</v>
      </c>
      <c r="F38" s="24">
        <f>+F33+F34+F35+F36+F37</f>
        <v>12732000</v>
      </c>
      <c r="G38" s="24">
        <f>+G33+G34+G35+G36+G37</f>
        <v>53010000</v>
      </c>
      <c r="H38" s="24">
        <f>+H33+H34+H35+H36+H37</f>
        <v>0</v>
      </c>
      <c r="I38" s="24">
        <f>+I33+I34+I35+I36+I37</f>
        <v>0</v>
      </c>
      <c r="J38" s="24">
        <f t="shared" si="0"/>
        <v>65742000</v>
      </c>
      <c r="K38" s="25">
        <f>+K33+K34+K35+K36+K37</f>
        <v>0</v>
      </c>
      <c r="L38" s="24">
        <f t="shared" si="1"/>
        <v>65742000</v>
      </c>
    </row>
    <row r="39" spans="2:12" x14ac:dyDescent="0.4">
      <c r="B39" s="17"/>
      <c r="C39" s="13" t="s">
        <v>29</v>
      </c>
      <c r="D39" s="18" t="s">
        <v>48</v>
      </c>
      <c r="E39" s="19"/>
      <c r="F39" s="19">
        <v>49760000</v>
      </c>
      <c r="G39" s="19">
        <v>60425856</v>
      </c>
      <c r="H39" s="19"/>
      <c r="I39" s="19">
        <v>11356000</v>
      </c>
      <c r="J39" s="19">
        <f t="shared" si="0"/>
        <v>121541856</v>
      </c>
      <c r="K39" s="16"/>
      <c r="L39" s="19">
        <f t="shared" si="1"/>
        <v>121541856</v>
      </c>
    </row>
    <row r="40" spans="2:12" x14ac:dyDescent="0.4">
      <c r="B40" s="17"/>
      <c r="C40" s="17"/>
      <c r="D40" s="18" t="s">
        <v>49</v>
      </c>
      <c r="E40" s="19"/>
      <c r="F40" s="19">
        <v>6040886</v>
      </c>
      <c r="G40" s="19">
        <v>444400</v>
      </c>
      <c r="H40" s="19">
        <v>431200</v>
      </c>
      <c r="I40" s="19">
        <v>538560</v>
      </c>
      <c r="J40" s="19">
        <f t="shared" si="0"/>
        <v>7455046</v>
      </c>
      <c r="K40" s="20"/>
      <c r="L40" s="19">
        <f t="shared" si="1"/>
        <v>7455046</v>
      </c>
    </row>
    <row r="41" spans="2:12" x14ac:dyDescent="0.4">
      <c r="B41" s="17"/>
      <c r="C41" s="17"/>
      <c r="D41" s="18" t="s">
        <v>50</v>
      </c>
      <c r="E41" s="19"/>
      <c r="F41" s="19"/>
      <c r="G41" s="19"/>
      <c r="H41" s="19"/>
      <c r="I41" s="19"/>
      <c r="J41" s="19">
        <f t="shared" si="0"/>
        <v>0</v>
      </c>
      <c r="K41" s="20"/>
      <c r="L41" s="19">
        <f t="shared" si="1"/>
        <v>0</v>
      </c>
    </row>
    <row r="42" spans="2:12" x14ac:dyDescent="0.4">
      <c r="B42" s="17"/>
      <c r="C42" s="17"/>
      <c r="D42" s="18" t="s">
        <v>51</v>
      </c>
      <c r="E42" s="19"/>
      <c r="F42" s="19">
        <v>583200</v>
      </c>
      <c r="G42" s="19"/>
      <c r="H42" s="19"/>
      <c r="I42" s="19"/>
      <c r="J42" s="19">
        <f t="shared" si="0"/>
        <v>583200</v>
      </c>
      <c r="K42" s="20"/>
      <c r="L42" s="19">
        <f t="shared" si="1"/>
        <v>583200</v>
      </c>
    </row>
    <row r="43" spans="2:12" x14ac:dyDescent="0.4">
      <c r="B43" s="17"/>
      <c r="C43" s="17"/>
      <c r="D43" s="18" t="s">
        <v>52</v>
      </c>
      <c r="E43" s="19"/>
      <c r="F43" s="19">
        <v>100000</v>
      </c>
      <c r="G43" s="19"/>
      <c r="H43" s="19">
        <v>11000</v>
      </c>
      <c r="I43" s="19"/>
      <c r="J43" s="19">
        <f t="shared" si="0"/>
        <v>111000</v>
      </c>
      <c r="K43" s="21"/>
      <c r="L43" s="19">
        <f t="shared" si="1"/>
        <v>111000</v>
      </c>
    </row>
    <row r="44" spans="2:12" x14ac:dyDescent="0.4">
      <c r="B44" s="17"/>
      <c r="C44" s="22"/>
      <c r="D44" s="23" t="s">
        <v>53</v>
      </c>
      <c r="E44" s="24">
        <f>+E39+E40+E41+E42+E43</f>
        <v>0</v>
      </c>
      <c r="F44" s="24">
        <f>+F39+F40+F41+F42+F43</f>
        <v>56484086</v>
      </c>
      <c r="G44" s="24">
        <f>+G39+G40+G41+G42+G43</f>
        <v>60870256</v>
      </c>
      <c r="H44" s="24">
        <f>+H39+H40+H41+H42+H43</f>
        <v>442200</v>
      </c>
      <c r="I44" s="24">
        <f>+I39+I40+I41+I42+I43</f>
        <v>11894560</v>
      </c>
      <c r="J44" s="24">
        <f t="shared" si="0"/>
        <v>129691102</v>
      </c>
      <c r="K44" s="25">
        <f>+K39+K40+K41+K42+K43</f>
        <v>0</v>
      </c>
      <c r="L44" s="24">
        <f t="shared" si="1"/>
        <v>129691102</v>
      </c>
    </row>
    <row r="45" spans="2:12" x14ac:dyDescent="0.4">
      <c r="B45" s="22"/>
      <c r="C45" s="29" t="s">
        <v>54</v>
      </c>
      <c r="D45" s="27"/>
      <c r="E45" s="28">
        <f xml:space="preserve"> +E38 - E44</f>
        <v>0</v>
      </c>
      <c r="F45" s="28">
        <f xml:space="preserve"> +F38 - F44</f>
        <v>-43752086</v>
      </c>
      <c r="G45" s="28">
        <f xml:space="preserve"> +G38 - G44</f>
        <v>-7860256</v>
      </c>
      <c r="H45" s="28">
        <f xml:space="preserve"> +H38 - H44</f>
        <v>-442200</v>
      </c>
      <c r="I45" s="28">
        <f xml:space="preserve"> +I38 - I44</f>
        <v>-11894560</v>
      </c>
      <c r="J45" s="28">
        <f t="shared" si="0"/>
        <v>-63949102</v>
      </c>
      <c r="K45" s="25">
        <f xml:space="preserve"> +K38 - K44</f>
        <v>0</v>
      </c>
      <c r="L45" s="28">
        <f>L38-L44</f>
        <v>-63949102</v>
      </c>
    </row>
    <row r="46" spans="2:12" x14ac:dyDescent="0.4">
      <c r="B46" s="13" t="s">
        <v>55</v>
      </c>
      <c r="C46" s="13" t="s">
        <v>14</v>
      </c>
      <c r="D46" s="18" t="s">
        <v>56</v>
      </c>
      <c r="E46" s="19"/>
      <c r="F46" s="19"/>
      <c r="G46" s="19"/>
      <c r="H46" s="19"/>
      <c r="I46" s="19"/>
      <c r="J46" s="19">
        <f t="shared" si="0"/>
        <v>0</v>
      </c>
      <c r="K46" s="16"/>
      <c r="L46" s="19">
        <f t="shared" si="1"/>
        <v>0</v>
      </c>
    </row>
    <row r="47" spans="2:12" x14ac:dyDescent="0.4">
      <c r="B47" s="17"/>
      <c r="C47" s="17"/>
      <c r="D47" s="18" t="s">
        <v>57</v>
      </c>
      <c r="E47" s="19"/>
      <c r="F47" s="19"/>
      <c r="G47" s="19">
        <v>41990000</v>
      </c>
      <c r="H47" s="19"/>
      <c r="I47" s="19"/>
      <c r="J47" s="19">
        <f t="shared" si="0"/>
        <v>41990000</v>
      </c>
      <c r="K47" s="20"/>
      <c r="L47" s="19">
        <f t="shared" si="1"/>
        <v>41990000</v>
      </c>
    </row>
    <row r="48" spans="2:12" x14ac:dyDescent="0.4">
      <c r="B48" s="17"/>
      <c r="C48" s="17"/>
      <c r="D48" s="18" t="s">
        <v>58</v>
      </c>
      <c r="E48" s="19"/>
      <c r="F48" s="19"/>
      <c r="G48" s="19"/>
      <c r="H48" s="19"/>
      <c r="I48" s="19"/>
      <c r="J48" s="19">
        <f t="shared" si="0"/>
        <v>0</v>
      </c>
      <c r="K48" s="20"/>
      <c r="L48" s="19">
        <f t="shared" si="1"/>
        <v>0</v>
      </c>
    </row>
    <row r="49" spans="2:12" x14ac:dyDescent="0.4">
      <c r="B49" s="17"/>
      <c r="C49" s="17"/>
      <c r="D49" s="18" t="s">
        <v>59</v>
      </c>
      <c r="E49" s="19"/>
      <c r="F49" s="19"/>
      <c r="G49" s="19"/>
      <c r="H49" s="19"/>
      <c r="I49" s="19"/>
      <c r="J49" s="19">
        <f t="shared" si="0"/>
        <v>0</v>
      </c>
      <c r="K49" s="20"/>
      <c r="L49" s="19">
        <f t="shared" si="1"/>
        <v>0</v>
      </c>
    </row>
    <row r="50" spans="2:12" x14ac:dyDescent="0.4">
      <c r="B50" s="17"/>
      <c r="C50" s="17"/>
      <c r="D50" s="18" t="s">
        <v>60</v>
      </c>
      <c r="E50" s="19"/>
      <c r="F50" s="19"/>
      <c r="G50" s="19"/>
      <c r="H50" s="19"/>
      <c r="I50" s="19"/>
      <c r="J50" s="19">
        <f t="shared" si="0"/>
        <v>0</v>
      </c>
      <c r="K50" s="20"/>
      <c r="L50" s="19">
        <f t="shared" si="1"/>
        <v>0</v>
      </c>
    </row>
    <row r="51" spans="2:12" x14ac:dyDescent="0.4">
      <c r="B51" s="17"/>
      <c r="C51" s="17"/>
      <c r="D51" s="18" t="s">
        <v>61</v>
      </c>
      <c r="E51" s="19"/>
      <c r="F51" s="19"/>
      <c r="G51" s="19"/>
      <c r="H51" s="19"/>
      <c r="I51" s="19"/>
      <c r="J51" s="19">
        <f t="shared" si="0"/>
        <v>0</v>
      </c>
      <c r="K51" s="20"/>
      <c r="L51" s="19">
        <f t="shared" si="1"/>
        <v>0</v>
      </c>
    </row>
    <row r="52" spans="2:12" x14ac:dyDescent="0.4">
      <c r="B52" s="17"/>
      <c r="C52" s="17"/>
      <c r="D52" s="18" t="s">
        <v>62</v>
      </c>
      <c r="E52" s="19"/>
      <c r="F52" s="19"/>
      <c r="G52" s="19"/>
      <c r="H52" s="19"/>
      <c r="I52" s="19"/>
      <c r="J52" s="19">
        <f t="shared" si="0"/>
        <v>0</v>
      </c>
      <c r="K52" s="20"/>
      <c r="L52" s="19">
        <f t="shared" si="1"/>
        <v>0</v>
      </c>
    </row>
    <row r="53" spans="2:12" x14ac:dyDescent="0.4">
      <c r="B53" s="17"/>
      <c r="C53" s="17"/>
      <c r="D53" s="18" t="s">
        <v>63</v>
      </c>
      <c r="E53" s="19"/>
      <c r="F53" s="19"/>
      <c r="G53" s="19"/>
      <c r="H53" s="19"/>
      <c r="I53" s="19"/>
      <c r="J53" s="19">
        <f t="shared" si="0"/>
        <v>0</v>
      </c>
      <c r="K53" s="20"/>
      <c r="L53" s="19">
        <f t="shared" si="1"/>
        <v>0</v>
      </c>
    </row>
    <row r="54" spans="2:12" x14ac:dyDescent="0.4">
      <c r="B54" s="17"/>
      <c r="C54" s="17"/>
      <c r="D54" s="18" t="s">
        <v>64</v>
      </c>
      <c r="E54" s="19"/>
      <c r="F54" s="19"/>
      <c r="G54" s="19"/>
      <c r="H54" s="19"/>
      <c r="I54" s="19"/>
      <c r="J54" s="19">
        <f t="shared" si="0"/>
        <v>0</v>
      </c>
      <c r="K54" s="20"/>
      <c r="L54" s="19">
        <f t="shared" si="1"/>
        <v>0</v>
      </c>
    </row>
    <row r="55" spans="2:12" x14ac:dyDescent="0.4">
      <c r="B55" s="17"/>
      <c r="C55" s="17"/>
      <c r="D55" s="18" t="s">
        <v>65</v>
      </c>
      <c r="E55" s="19">
        <v>2500000</v>
      </c>
      <c r="F55" s="19">
        <v>4000000</v>
      </c>
      <c r="G55" s="19"/>
      <c r="H55" s="19"/>
      <c r="I55" s="19"/>
      <c r="J55" s="19">
        <f t="shared" si="0"/>
        <v>6500000</v>
      </c>
      <c r="K55" s="20">
        <v>6500000</v>
      </c>
      <c r="L55" s="19">
        <f t="shared" si="1"/>
        <v>0</v>
      </c>
    </row>
    <row r="56" spans="2:12" x14ac:dyDescent="0.4">
      <c r="B56" s="17"/>
      <c r="C56" s="17"/>
      <c r="D56" s="18" t="s">
        <v>66</v>
      </c>
      <c r="E56" s="19">
        <v>500000</v>
      </c>
      <c r="F56" s="19"/>
      <c r="G56" s="19"/>
      <c r="H56" s="19"/>
      <c r="I56" s="19"/>
      <c r="J56" s="19">
        <f t="shared" si="0"/>
        <v>500000</v>
      </c>
      <c r="K56" s="20">
        <v>500000</v>
      </c>
      <c r="L56" s="19">
        <f t="shared" si="1"/>
        <v>0</v>
      </c>
    </row>
    <row r="57" spans="2:12" x14ac:dyDescent="0.4">
      <c r="B57" s="17"/>
      <c r="C57" s="17"/>
      <c r="D57" s="18" t="s">
        <v>67</v>
      </c>
      <c r="E57" s="19">
        <v>3000000</v>
      </c>
      <c r="F57" s="19"/>
      <c r="G57" s="19"/>
      <c r="H57" s="19">
        <v>5000000</v>
      </c>
      <c r="I57" s="19"/>
      <c r="J57" s="19">
        <f t="shared" si="0"/>
        <v>8000000</v>
      </c>
      <c r="K57" s="20">
        <v>5000000</v>
      </c>
      <c r="L57" s="19">
        <f t="shared" si="1"/>
        <v>3000000</v>
      </c>
    </row>
    <row r="58" spans="2:12" x14ac:dyDescent="0.4">
      <c r="B58" s="17"/>
      <c r="C58" s="17"/>
      <c r="D58" s="18" t="s">
        <v>68</v>
      </c>
      <c r="E58" s="19"/>
      <c r="F58" s="19"/>
      <c r="G58" s="19"/>
      <c r="H58" s="19"/>
      <c r="I58" s="19"/>
      <c r="J58" s="19">
        <f t="shared" si="0"/>
        <v>0</v>
      </c>
      <c r="K58" s="21"/>
      <c r="L58" s="19">
        <f t="shared" si="1"/>
        <v>0</v>
      </c>
    </row>
    <row r="59" spans="2:12" x14ac:dyDescent="0.4">
      <c r="B59" s="17"/>
      <c r="C59" s="22"/>
      <c r="D59" s="23" t="s">
        <v>69</v>
      </c>
      <c r="E59" s="24">
        <f>+E46+E47+E48+E49+E50+E51+E52+E53+E54+E55+E56+E57+E58</f>
        <v>6000000</v>
      </c>
      <c r="F59" s="24">
        <f>+F46+F47+F48+F49+F50+F51+F52+F53+F54+F55+F56+F57+F58</f>
        <v>4000000</v>
      </c>
      <c r="G59" s="24">
        <f>+G46+G47+G48+G49+G50+G51+G52+G53+G54+G55+G56+G57+G58</f>
        <v>41990000</v>
      </c>
      <c r="H59" s="24">
        <f>+H46+H47+H48+H49+H50+H51+H52+H53+H54+H55+H56+H57+H58</f>
        <v>5000000</v>
      </c>
      <c r="I59" s="24">
        <f>+I46+I47+I48+I49+I50+I51+I52+I53+I54+I55+I56+I57+I58</f>
        <v>0</v>
      </c>
      <c r="J59" s="24">
        <f t="shared" si="0"/>
        <v>56990000</v>
      </c>
      <c r="K59" s="25">
        <f>+K46+K47+K48+K49+K50+K51+K52+K53+K54+K55+K56+K57+K58</f>
        <v>12000000</v>
      </c>
      <c r="L59" s="24">
        <f t="shared" si="1"/>
        <v>44990000</v>
      </c>
    </row>
    <row r="60" spans="2:12" x14ac:dyDescent="0.4">
      <c r="B60" s="17"/>
      <c r="C60" s="13" t="s">
        <v>29</v>
      </c>
      <c r="D60" s="18" t="s">
        <v>70</v>
      </c>
      <c r="E60" s="19"/>
      <c r="F60" s="19">
        <v>3113489</v>
      </c>
      <c r="G60" s="19">
        <v>42595489</v>
      </c>
      <c r="H60" s="19"/>
      <c r="I60" s="19">
        <v>2500000</v>
      </c>
      <c r="J60" s="19">
        <f t="shared" si="0"/>
        <v>48208978</v>
      </c>
      <c r="K60" s="16"/>
      <c r="L60" s="19">
        <f t="shared" si="1"/>
        <v>48208978</v>
      </c>
    </row>
    <row r="61" spans="2:12" x14ac:dyDescent="0.4">
      <c r="B61" s="17"/>
      <c r="C61" s="17"/>
      <c r="D61" s="18" t="s">
        <v>71</v>
      </c>
      <c r="E61" s="19"/>
      <c r="F61" s="19"/>
      <c r="G61" s="19"/>
      <c r="H61" s="19"/>
      <c r="I61" s="19"/>
      <c r="J61" s="19">
        <f t="shared" si="0"/>
        <v>0</v>
      </c>
      <c r="K61" s="20"/>
      <c r="L61" s="19">
        <f t="shared" si="1"/>
        <v>0</v>
      </c>
    </row>
    <row r="62" spans="2:12" x14ac:dyDescent="0.4">
      <c r="B62" s="17"/>
      <c r="C62" s="17"/>
      <c r="D62" s="18" t="s">
        <v>72</v>
      </c>
      <c r="E62" s="19"/>
      <c r="F62" s="19"/>
      <c r="G62" s="19"/>
      <c r="H62" s="19"/>
      <c r="I62" s="19"/>
      <c r="J62" s="19">
        <f t="shared" si="0"/>
        <v>0</v>
      </c>
      <c r="K62" s="20"/>
      <c r="L62" s="19">
        <f t="shared" si="1"/>
        <v>0</v>
      </c>
    </row>
    <row r="63" spans="2:12" x14ac:dyDescent="0.4">
      <c r="B63" s="17"/>
      <c r="C63" s="17"/>
      <c r="D63" s="18" t="s">
        <v>73</v>
      </c>
      <c r="E63" s="19"/>
      <c r="F63" s="19"/>
      <c r="G63" s="19"/>
      <c r="H63" s="19"/>
      <c r="I63" s="19"/>
      <c r="J63" s="19">
        <f t="shared" si="0"/>
        <v>0</v>
      </c>
      <c r="K63" s="20"/>
      <c r="L63" s="19">
        <f t="shared" si="1"/>
        <v>0</v>
      </c>
    </row>
    <row r="64" spans="2:12" x14ac:dyDescent="0.4">
      <c r="B64" s="17"/>
      <c r="C64" s="17"/>
      <c r="D64" s="18" t="s">
        <v>74</v>
      </c>
      <c r="E64" s="19"/>
      <c r="F64" s="19">
        <v>5389352</v>
      </c>
      <c r="G64" s="19">
        <v>828000</v>
      </c>
      <c r="H64" s="19">
        <v>753000</v>
      </c>
      <c r="I64" s="19">
        <v>1957000</v>
      </c>
      <c r="J64" s="19">
        <f t="shared" si="0"/>
        <v>8927352</v>
      </c>
      <c r="K64" s="20"/>
      <c r="L64" s="19">
        <f t="shared" si="1"/>
        <v>8927352</v>
      </c>
    </row>
    <row r="65" spans="2:12" x14ac:dyDescent="0.4">
      <c r="B65" s="17"/>
      <c r="C65" s="17"/>
      <c r="D65" s="18" t="s">
        <v>75</v>
      </c>
      <c r="E65" s="19"/>
      <c r="F65" s="19"/>
      <c r="G65" s="19"/>
      <c r="H65" s="19"/>
      <c r="I65" s="19"/>
      <c r="J65" s="19">
        <f t="shared" si="0"/>
        <v>0</v>
      </c>
      <c r="K65" s="20"/>
      <c r="L65" s="19">
        <f t="shared" si="1"/>
        <v>0</v>
      </c>
    </row>
    <row r="66" spans="2:12" x14ac:dyDescent="0.4">
      <c r="B66" s="17"/>
      <c r="C66" s="17"/>
      <c r="D66" s="18" t="s">
        <v>76</v>
      </c>
      <c r="E66" s="19"/>
      <c r="F66" s="19"/>
      <c r="G66" s="19"/>
      <c r="H66" s="19"/>
      <c r="I66" s="19"/>
      <c r="J66" s="19">
        <f t="shared" si="0"/>
        <v>0</v>
      </c>
      <c r="K66" s="20"/>
      <c r="L66" s="19">
        <f t="shared" si="1"/>
        <v>0</v>
      </c>
    </row>
    <row r="67" spans="2:12" x14ac:dyDescent="0.4">
      <c r="B67" s="17"/>
      <c r="C67" s="17"/>
      <c r="D67" s="18" t="s">
        <v>77</v>
      </c>
      <c r="E67" s="19"/>
      <c r="F67" s="19"/>
      <c r="G67" s="19"/>
      <c r="H67" s="19"/>
      <c r="I67" s="19"/>
      <c r="J67" s="19">
        <f t="shared" si="0"/>
        <v>0</v>
      </c>
      <c r="K67" s="20"/>
      <c r="L67" s="19">
        <f t="shared" si="1"/>
        <v>0</v>
      </c>
    </row>
    <row r="68" spans="2:12" x14ac:dyDescent="0.4">
      <c r="B68" s="17"/>
      <c r="C68" s="17"/>
      <c r="D68" s="30" t="s">
        <v>78</v>
      </c>
      <c r="E68" s="31"/>
      <c r="F68" s="31"/>
      <c r="G68" s="31"/>
      <c r="H68" s="31">
        <v>2500000</v>
      </c>
      <c r="I68" s="31">
        <v>4000000</v>
      </c>
      <c r="J68" s="31">
        <f t="shared" si="0"/>
        <v>6500000</v>
      </c>
      <c r="K68" s="20">
        <v>6500000</v>
      </c>
      <c r="L68" s="31">
        <f t="shared" si="1"/>
        <v>0</v>
      </c>
    </row>
    <row r="69" spans="2:12" x14ac:dyDescent="0.4">
      <c r="B69" s="17"/>
      <c r="C69" s="17"/>
      <c r="D69" s="30" t="s">
        <v>79</v>
      </c>
      <c r="E69" s="31"/>
      <c r="F69" s="31"/>
      <c r="G69" s="31"/>
      <c r="H69" s="31"/>
      <c r="I69" s="31"/>
      <c r="J69" s="31">
        <f t="shared" si="0"/>
        <v>0</v>
      </c>
      <c r="K69" s="20"/>
      <c r="L69" s="31">
        <f t="shared" si="1"/>
        <v>0</v>
      </c>
    </row>
    <row r="70" spans="2:12" x14ac:dyDescent="0.4">
      <c r="B70" s="17"/>
      <c r="C70" s="17"/>
      <c r="D70" s="30" t="s">
        <v>80</v>
      </c>
      <c r="E70" s="31">
        <v>4000000</v>
      </c>
      <c r="F70" s="31">
        <v>1000000</v>
      </c>
      <c r="G70" s="31"/>
      <c r="H70" s="31">
        <v>1000000</v>
      </c>
      <c r="I70" s="31">
        <v>2000000</v>
      </c>
      <c r="J70" s="31">
        <f t="shared" si="0"/>
        <v>8000000</v>
      </c>
      <c r="K70" s="20">
        <v>5000000</v>
      </c>
      <c r="L70" s="31">
        <f t="shared" si="1"/>
        <v>3000000</v>
      </c>
    </row>
    <row r="71" spans="2:12" x14ac:dyDescent="0.4">
      <c r="B71" s="17"/>
      <c r="C71" s="17"/>
      <c r="D71" s="30" t="s">
        <v>81</v>
      </c>
      <c r="E71" s="31"/>
      <c r="F71" s="31"/>
      <c r="G71" s="31"/>
      <c r="H71" s="31"/>
      <c r="I71" s="31"/>
      <c r="J71" s="31">
        <f t="shared" si="0"/>
        <v>0</v>
      </c>
      <c r="K71" s="21"/>
      <c r="L71" s="31">
        <f t="shared" si="1"/>
        <v>0</v>
      </c>
    </row>
    <row r="72" spans="2:12" x14ac:dyDescent="0.4">
      <c r="B72" s="17"/>
      <c r="C72" s="22"/>
      <c r="D72" s="32" t="s">
        <v>82</v>
      </c>
      <c r="E72" s="33">
        <f>+E60+E61+E62+E63+E64+E65+E66+E67+E68+E69+E70+E71</f>
        <v>4000000</v>
      </c>
      <c r="F72" s="33">
        <f>+F60+F61+F62+F63+F64+F65+F66+F67+F68+F69+F70+F71</f>
        <v>9502841</v>
      </c>
      <c r="G72" s="33">
        <f>+G60+G61+G62+G63+G64+G65+G66+G67+G68+G69+G70+G71</f>
        <v>43423489</v>
      </c>
      <c r="H72" s="33">
        <f>+H60+H61+H62+H63+H64+H65+H66+H67+H68+H69+H70+H71</f>
        <v>4253000</v>
      </c>
      <c r="I72" s="33">
        <f>+I60+I61+I62+I63+I64+I65+I66+I67+I68+I69+I70+I71</f>
        <v>10457000</v>
      </c>
      <c r="J72" s="33">
        <f t="shared" si="0"/>
        <v>71636330</v>
      </c>
      <c r="K72" s="25">
        <f>+K60+K61+K62+K63+K64+K65+K66+K67+K68+K69+K70+K71</f>
        <v>11500000</v>
      </c>
      <c r="L72" s="33">
        <f t="shared" si="1"/>
        <v>60136330</v>
      </c>
    </row>
    <row r="73" spans="2:12" x14ac:dyDescent="0.4">
      <c r="B73" s="22"/>
      <c r="C73" s="29" t="s">
        <v>83</v>
      </c>
      <c r="D73" s="27"/>
      <c r="E73" s="28">
        <f xml:space="preserve"> +E59 - E72</f>
        <v>2000000</v>
      </c>
      <c r="F73" s="28">
        <f xml:space="preserve"> +F59 - F72</f>
        <v>-5502841</v>
      </c>
      <c r="G73" s="28">
        <f xml:space="preserve"> +G59 - G72</f>
        <v>-1433489</v>
      </c>
      <c r="H73" s="28">
        <f xml:space="preserve"> +H59 - H72</f>
        <v>747000</v>
      </c>
      <c r="I73" s="28">
        <f xml:space="preserve"> +I59 - I72</f>
        <v>-10457000</v>
      </c>
      <c r="J73" s="28">
        <f t="shared" ref="J73:J76" si="2">+E73+F73+G73+H73+I73</f>
        <v>-14646330</v>
      </c>
      <c r="K73" s="25">
        <f xml:space="preserve"> +K59 - K72</f>
        <v>500000</v>
      </c>
      <c r="L73" s="28">
        <f>L59-L72</f>
        <v>-15146330</v>
      </c>
    </row>
    <row r="74" spans="2:12" x14ac:dyDescent="0.4">
      <c r="B74" s="29" t="s">
        <v>84</v>
      </c>
      <c r="C74" s="26"/>
      <c r="D74" s="27"/>
      <c r="E74" s="28">
        <f xml:space="preserve"> +E32 +E45 +E73</f>
        <v>-1374967</v>
      </c>
      <c r="F74" s="28">
        <f xml:space="preserve"> +F32 +F45 +F73</f>
        <v>273609</v>
      </c>
      <c r="G74" s="28">
        <f xml:space="preserve"> +G32 +G45 +G73</f>
        <v>-5368745</v>
      </c>
      <c r="H74" s="28">
        <f xml:space="preserve"> +H32 +H45 +H73</f>
        <v>-1939710</v>
      </c>
      <c r="I74" s="28">
        <f xml:space="preserve"> +I32 +I45 +I73</f>
        <v>-544199</v>
      </c>
      <c r="J74" s="28">
        <f t="shared" si="2"/>
        <v>-8954012</v>
      </c>
      <c r="K74" s="25">
        <f xml:space="preserve"> +K32 +K45 +K73</f>
        <v>500000</v>
      </c>
      <c r="L74" s="28">
        <f>L32+L45+L73</f>
        <v>-9454012</v>
      </c>
    </row>
    <row r="75" spans="2:12" x14ac:dyDescent="0.4">
      <c r="B75" s="29" t="s">
        <v>85</v>
      </c>
      <c r="C75" s="26"/>
      <c r="D75" s="27"/>
      <c r="E75" s="28">
        <v>6804837</v>
      </c>
      <c r="F75" s="28">
        <v>120683361</v>
      </c>
      <c r="G75" s="28">
        <v>19533645</v>
      </c>
      <c r="H75" s="28">
        <v>13480193</v>
      </c>
      <c r="I75" s="28">
        <v>41594722</v>
      </c>
      <c r="J75" s="28">
        <f t="shared" si="2"/>
        <v>202096758</v>
      </c>
      <c r="K75" s="25"/>
      <c r="L75" s="28">
        <f t="shared" ref="L75" si="3">J75-ABS(K75)</f>
        <v>202096758</v>
      </c>
    </row>
    <row r="76" spans="2:12" x14ac:dyDescent="0.4">
      <c r="B76" s="29" t="s">
        <v>86</v>
      </c>
      <c r="C76" s="26"/>
      <c r="D76" s="27"/>
      <c r="E76" s="28">
        <f xml:space="preserve"> +E74 +E75</f>
        <v>5429870</v>
      </c>
      <c r="F76" s="28">
        <f xml:space="preserve"> +F74 +F75</f>
        <v>120956970</v>
      </c>
      <c r="G76" s="28">
        <f xml:space="preserve"> +G74 +G75</f>
        <v>14164900</v>
      </c>
      <c r="H76" s="28">
        <f xml:space="preserve"> +H74 +H75</f>
        <v>11540483</v>
      </c>
      <c r="I76" s="28">
        <f xml:space="preserve"> +I74 +I75</f>
        <v>41050523</v>
      </c>
      <c r="J76" s="28">
        <f t="shared" si="2"/>
        <v>193142746</v>
      </c>
      <c r="K76" s="25">
        <f xml:space="preserve"> +K74 +K75</f>
        <v>500000</v>
      </c>
      <c r="L76" s="28">
        <f>L74+L75</f>
        <v>192642746</v>
      </c>
    </row>
  </sheetData>
  <mergeCells count="12">
    <mergeCell ref="B33:B45"/>
    <mergeCell ref="C33:C38"/>
    <mergeCell ref="C39:C44"/>
    <mergeCell ref="B46:B73"/>
    <mergeCell ref="C46:C59"/>
    <mergeCell ref="C60:C72"/>
    <mergeCell ref="B3:L3"/>
    <mergeCell ref="B5:L5"/>
    <mergeCell ref="B7:D7"/>
    <mergeCell ref="B8:B32"/>
    <mergeCell ref="C8:C21"/>
    <mergeCell ref="C22:C31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01548-0AD3-43B6-A364-B758CD214C82}">
  <sheetPr>
    <pageSetUpPr fitToPage="1"/>
  </sheetPr>
  <dimension ref="B2:H76"/>
  <sheetViews>
    <sheetView showGridLines="0" tabSelected="1" workbookViewId="0"/>
  </sheetViews>
  <sheetFormatPr defaultRowHeight="18.75" x14ac:dyDescent="0.4"/>
  <cols>
    <col min="1" max="3" width="2.875" customWidth="1"/>
    <col min="4" max="4" width="44.375" customWidth="1"/>
    <col min="5" max="8" width="20.75" customWidth="1"/>
  </cols>
  <sheetData>
    <row r="2" spans="2:8" ht="21" x14ac:dyDescent="0.4">
      <c r="B2" s="1"/>
      <c r="C2" s="1"/>
      <c r="D2" s="1"/>
      <c r="E2" s="1"/>
      <c r="F2" s="2"/>
      <c r="G2" s="3"/>
      <c r="H2" s="3" t="s">
        <v>0</v>
      </c>
    </row>
    <row r="3" spans="2:8" ht="21" x14ac:dyDescent="0.4">
      <c r="B3" s="4" t="s">
        <v>87</v>
      </c>
      <c r="C3" s="4"/>
      <c r="D3" s="4"/>
      <c r="E3" s="4"/>
      <c r="F3" s="4"/>
      <c r="G3" s="4"/>
      <c r="H3" s="4"/>
    </row>
    <row r="4" spans="2:8" x14ac:dyDescent="0.4">
      <c r="B4" s="5"/>
      <c r="C4" s="5"/>
      <c r="D4" s="5"/>
      <c r="E4" s="5"/>
      <c r="F4" s="5"/>
      <c r="G4" s="2"/>
      <c r="H4" s="2"/>
    </row>
    <row r="5" spans="2:8" ht="21" x14ac:dyDescent="0.4">
      <c r="B5" s="6" t="s">
        <v>2</v>
      </c>
      <c r="C5" s="6"/>
      <c r="D5" s="6"/>
      <c r="E5" s="6"/>
      <c r="F5" s="6"/>
      <c r="G5" s="6"/>
      <c r="H5" s="6"/>
    </row>
    <row r="6" spans="2:8" x14ac:dyDescent="0.4">
      <c r="B6" s="7"/>
      <c r="C6" s="7"/>
      <c r="D6" s="7"/>
      <c r="E6" s="7"/>
      <c r="F6" s="2"/>
      <c r="G6" s="2"/>
      <c r="H6" s="7" t="s">
        <v>3</v>
      </c>
    </row>
    <row r="7" spans="2:8" x14ac:dyDescent="0.4">
      <c r="B7" s="8" t="s">
        <v>4</v>
      </c>
      <c r="C7" s="9"/>
      <c r="D7" s="10"/>
      <c r="E7" s="11" t="s">
        <v>88</v>
      </c>
      <c r="F7" s="12" t="s">
        <v>10</v>
      </c>
      <c r="G7" s="12" t="s">
        <v>11</v>
      </c>
      <c r="H7" s="12" t="s">
        <v>12</v>
      </c>
    </row>
    <row r="8" spans="2:8" x14ac:dyDescent="0.4">
      <c r="B8" s="13" t="s">
        <v>13</v>
      </c>
      <c r="C8" s="13" t="s">
        <v>14</v>
      </c>
      <c r="D8" s="14" t="s">
        <v>15</v>
      </c>
      <c r="E8" s="15"/>
      <c r="F8" s="15">
        <f>+E8</f>
        <v>0</v>
      </c>
      <c r="G8" s="16"/>
      <c r="H8" s="15">
        <f>F8-ABS(G8)</f>
        <v>0</v>
      </c>
    </row>
    <row r="9" spans="2:8" x14ac:dyDescent="0.4">
      <c r="B9" s="17"/>
      <c r="C9" s="17"/>
      <c r="D9" s="18" t="s">
        <v>16</v>
      </c>
      <c r="E9" s="19"/>
      <c r="F9" s="19">
        <f t="shared" ref="F9:F72" si="0">+E9</f>
        <v>0</v>
      </c>
      <c r="G9" s="20"/>
      <c r="H9" s="19">
        <f t="shared" ref="H9:H72" si="1">F9-ABS(G9)</f>
        <v>0</v>
      </c>
    </row>
    <row r="10" spans="2:8" x14ac:dyDescent="0.4">
      <c r="B10" s="17"/>
      <c r="C10" s="17"/>
      <c r="D10" s="18" t="s">
        <v>17</v>
      </c>
      <c r="E10" s="19"/>
      <c r="F10" s="19">
        <f t="shared" si="0"/>
        <v>0</v>
      </c>
      <c r="G10" s="20"/>
      <c r="H10" s="19">
        <f t="shared" si="1"/>
        <v>0</v>
      </c>
    </row>
    <row r="11" spans="2:8" x14ac:dyDescent="0.4">
      <c r="B11" s="17"/>
      <c r="C11" s="17"/>
      <c r="D11" s="18" t="s">
        <v>18</v>
      </c>
      <c r="E11" s="19"/>
      <c r="F11" s="19">
        <f t="shared" si="0"/>
        <v>0</v>
      </c>
      <c r="G11" s="20"/>
      <c r="H11" s="19">
        <f t="shared" si="1"/>
        <v>0</v>
      </c>
    </row>
    <row r="12" spans="2:8" x14ac:dyDescent="0.4">
      <c r="B12" s="17"/>
      <c r="C12" s="17"/>
      <c r="D12" s="18" t="s">
        <v>19</v>
      </c>
      <c r="E12" s="19"/>
      <c r="F12" s="19">
        <f t="shared" si="0"/>
        <v>0</v>
      </c>
      <c r="G12" s="20"/>
      <c r="H12" s="19">
        <f t="shared" si="1"/>
        <v>0</v>
      </c>
    </row>
    <row r="13" spans="2:8" x14ac:dyDescent="0.4">
      <c r="B13" s="17"/>
      <c r="C13" s="17"/>
      <c r="D13" s="18" t="s">
        <v>20</v>
      </c>
      <c r="E13" s="19"/>
      <c r="F13" s="19">
        <f t="shared" si="0"/>
        <v>0</v>
      </c>
      <c r="G13" s="20"/>
      <c r="H13" s="19">
        <f t="shared" si="1"/>
        <v>0</v>
      </c>
    </row>
    <row r="14" spans="2:8" x14ac:dyDescent="0.4">
      <c r="B14" s="17"/>
      <c r="C14" s="17"/>
      <c r="D14" s="18" t="s">
        <v>21</v>
      </c>
      <c r="E14" s="19"/>
      <c r="F14" s="19">
        <f t="shared" si="0"/>
        <v>0</v>
      </c>
      <c r="G14" s="20"/>
      <c r="H14" s="19">
        <f t="shared" si="1"/>
        <v>0</v>
      </c>
    </row>
    <row r="15" spans="2:8" x14ac:dyDescent="0.4">
      <c r="B15" s="17"/>
      <c r="C15" s="17"/>
      <c r="D15" s="18" t="s">
        <v>22</v>
      </c>
      <c r="E15" s="19"/>
      <c r="F15" s="19">
        <f t="shared" si="0"/>
        <v>0</v>
      </c>
      <c r="G15" s="20"/>
      <c r="H15" s="19">
        <f t="shared" si="1"/>
        <v>0</v>
      </c>
    </row>
    <row r="16" spans="2:8" x14ac:dyDescent="0.4">
      <c r="B16" s="17"/>
      <c r="C16" s="17"/>
      <c r="D16" s="18" t="s">
        <v>23</v>
      </c>
      <c r="E16" s="19"/>
      <c r="F16" s="19">
        <f t="shared" si="0"/>
        <v>0</v>
      </c>
      <c r="G16" s="20"/>
      <c r="H16" s="19">
        <f t="shared" si="1"/>
        <v>0</v>
      </c>
    </row>
    <row r="17" spans="2:8" x14ac:dyDescent="0.4">
      <c r="B17" s="17"/>
      <c r="C17" s="17"/>
      <c r="D17" s="18" t="s">
        <v>24</v>
      </c>
      <c r="E17" s="19"/>
      <c r="F17" s="19">
        <f t="shared" si="0"/>
        <v>0</v>
      </c>
      <c r="G17" s="20"/>
      <c r="H17" s="19">
        <f t="shared" si="1"/>
        <v>0</v>
      </c>
    </row>
    <row r="18" spans="2:8" x14ac:dyDescent="0.4">
      <c r="B18" s="17"/>
      <c r="C18" s="17"/>
      <c r="D18" s="18" t="s">
        <v>25</v>
      </c>
      <c r="E18" s="19">
        <v>6</v>
      </c>
      <c r="F18" s="19">
        <f t="shared" si="0"/>
        <v>6</v>
      </c>
      <c r="G18" s="20"/>
      <c r="H18" s="19">
        <f t="shared" si="1"/>
        <v>6</v>
      </c>
    </row>
    <row r="19" spans="2:8" x14ac:dyDescent="0.4">
      <c r="B19" s="17"/>
      <c r="C19" s="17"/>
      <c r="D19" s="18" t="s">
        <v>26</v>
      </c>
      <c r="E19" s="19">
        <v>2892000</v>
      </c>
      <c r="F19" s="19">
        <f t="shared" si="0"/>
        <v>2892000</v>
      </c>
      <c r="G19" s="20"/>
      <c r="H19" s="19">
        <f t="shared" si="1"/>
        <v>2892000</v>
      </c>
    </row>
    <row r="20" spans="2:8" x14ac:dyDescent="0.4">
      <c r="B20" s="17"/>
      <c r="C20" s="17"/>
      <c r="D20" s="18" t="s">
        <v>27</v>
      </c>
      <c r="E20" s="19"/>
      <c r="F20" s="19">
        <f t="shared" si="0"/>
        <v>0</v>
      </c>
      <c r="G20" s="21"/>
      <c r="H20" s="19">
        <f t="shared" si="1"/>
        <v>0</v>
      </c>
    </row>
    <row r="21" spans="2:8" x14ac:dyDescent="0.4">
      <c r="B21" s="17"/>
      <c r="C21" s="22"/>
      <c r="D21" s="23" t="s">
        <v>28</v>
      </c>
      <c r="E21" s="24">
        <f>+E8+E9+E10+E11+E12+E13+E14+E15+E16+E17+E18+E19+E20</f>
        <v>2892006</v>
      </c>
      <c r="F21" s="24">
        <f t="shared" si="0"/>
        <v>2892006</v>
      </c>
      <c r="G21" s="25">
        <f>+G8+G9+G10+G11+G12+G13+G14+G15+G16+G17+G18+G19+G20</f>
        <v>0</v>
      </c>
      <c r="H21" s="24">
        <f t="shared" si="1"/>
        <v>2892006</v>
      </c>
    </row>
    <row r="22" spans="2:8" x14ac:dyDescent="0.4">
      <c r="B22" s="17"/>
      <c r="C22" s="13" t="s">
        <v>29</v>
      </c>
      <c r="D22" s="18" t="s">
        <v>30</v>
      </c>
      <c r="E22" s="19">
        <v>1142076</v>
      </c>
      <c r="F22" s="19">
        <f t="shared" si="0"/>
        <v>1142076</v>
      </c>
      <c r="G22" s="16"/>
      <c r="H22" s="19">
        <f t="shared" si="1"/>
        <v>1142076</v>
      </c>
    </row>
    <row r="23" spans="2:8" x14ac:dyDescent="0.4">
      <c r="B23" s="17"/>
      <c r="C23" s="17"/>
      <c r="D23" s="18" t="s">
        <v>31</v>
      </c>
      <c r="E23" s="19"/>
      <c r="F23" s="19">
        <f t="shared" si="0"/>
        <v>0</v>
      </c>
      <c r="G23" s="20"/>
      <c r="H23" s="19">
        <f t="shared" si="1"/>
        <v>0</v>
      </c>
    </row>
    <row r="24" spans="2:8" x14ac:dyDescent="0.4">
      <c r="B24" s="17"/>
      <c r="C24" s="17"/>
      <c r="D24" s="18" t="s">
        <v>32</v>
      </c>
      <c r="E24" s="19">
        <v>970260</v>
      </c>
      <c r="F24" s="19">
        <f t="shared" si="0"/>
        <v>970260</v>
      </c>
      <c r="G24" s="20"/>
      <c r="H24" s="19">
        <f t="shared" si="1"/>
        <v>970260</v>
      </c>
    </row>
    <row r="25" spans="2:8" x14ac:dyDescent="0.4">
      <c r="B25" s="17"/>
      <c r="C25" s="17"/>
      <c r="D25" s="18" t="s">
        <v>33</v>
      </c>
      <c r="E25" s="19"/>
      <c r="F25" s="19">
        <f t="shared" si="0"/>
        <v>0</v>
      </c>
      <c r="G25" s="20"/>
      <c r="H25" s="19">
        <f t="shared" si="1"/>
        <v>0</v>
      </c>
    </row>
    <row r="26" spans="2:8" x14ac:dyDescent="0.4">
      <c r="B26" s="17"/>
      <c r="C26" s="17"/>
      <c r="D26" s="18" t="s">
        <v>34</v>
      </c>
      <c r="E26" s="19"/>
      <c r="F26" s="19">
        <f t="shared" si="0"/>
        <v>0</v>
      </c>
      <c r="G26" s="20"/>
      <c r="H26" s="19">
        <f t="shared" si="1"/>
        <v>0</v>
      </c>
    </row>
    <row r="27" spans="2:8" x14ac:dyDescent="0.4">
      <c r="B27" s="17"/>
      <c r="C27" s="17"/>
      <c r="D27" s="18" t="s">
        <v>35</v>
      </c>
      <c r="E27" s="19"/>
      <c r="F27" s="19">
        <f t="shared" si="0"/>
        <v>0</v>
      </c>
      <c r="G27" s="20"/>
      <c r="H27" s="19">
        <f t="shared" si="1"/>
        <v>0</v>
      </c>
    </row>
    <row r="28" spans="2:8" x14ac:dyDescent="0.4">
      <c r="B28" s="17"/>
      <c r="C28" s="17"/>
      <c r="D28" s="18" t="s">
        <v>36</v>
      </c>
      <c r="E28" s="19"/>
      <c r="F28" s="19">
        <f t="shared" si="0"/>
        <v>0</v>
      </c>
      <c r="G28" s="20"/>
      <c r="H28" s="19">
        <f t="shared" si="1"/>
        <v>0</v>
      </c>
    </row>
    <row r="29" spans="2:8" x14ac:dyDescent="0.4">
      <c r="B29" s="17"/>
      <c r="C29" s="17"/>
      <c r="D29" s="18" t="s">
        <v>37</v>
      </c>
      <c r="E29" s="19"/>
      <c r="F29" s="19">
        <f t="shared" si="0"/>
        <v>0</v>
      </c>
      <c r="G29" s="20"/>
      <c r="H29" s="19">
        <f t="shared" si="1"/>
        <v>0</v>
      </c>
    </row>
    <row r="30" spans="2:8" x14ac:dyDescent="0.4">
      <c r="B30" s="17"/>
      <c r="C30" s="17"/>
      <c r="D30" s="18" t="s">
        <v>38</v>
      </c>
      <c r="E30" s="19"/>
      <c r="F30" s="19">
        <f t="shared" si="0"/>
        <v>0</v>
      </c>
      <c r="G30" s="21"/>
      <c r="H30" s="19">
        <f t="shared" si="1"/>
        <v>0</v>
      </c>
    </row>
    <row r="31" spans="2:8" x14ac:dyDescent="0.4">
      <c r="B31" s="17"/>
      <c r="C31" s="22"/>
      <c r="D31" s="23" t="s">
        <v>39</v>
      </c>
      <c r="E31" s="24">
        <f>+E22+E23+E24+E25+E26+E27+E28+E29+E30</f>
        <v>2112336</v>
      </c>
      <c r="F31" s="24">
        <f t="shared" si="0"/>
        <v>2112336</v>
      </c>
      <c r="G31" s="25">
        <f>+G22+G23+G24+G25+G26+G27+G28+G29+G30</f>
        <v>0</v>
      </c>
      <c r="H31" s="24">
        <f t="shared" si="1"/>
        <v>2112336</v>
      </c>
    </row>
    <row r="32" spans="2:8" x14ac:dyDescent="0.4">
      <c r="B32" s="22"/>
      <c r="C32" s="26" t="s">
        <v>40</v>
      </c>
      <c r="D32" s="27"/>
      <c r="E32" s="28">
        <f xml:space="preserve"> +E21 - E31</f>
        <v>779670</v>
      </c>
      <c r="F32" s="28">
        <f t="shared" si="0"/>
        <v>779670</v>
      </c>
      <c r="G32" s="25">
        <f xml:space="preserve"> +G21 - G31</f>
        <v>0</v>
      </c>
      <c r="H32" s="28">
        <f>H21-H31</f>
        <v>779670</v>
      </c>
    </row>
    <row r="33" spans="2:8" x14ac:dyDescent="0.4">
      <c r="B33" s="13" t="s">
        <v>41</v>
      </c>
      <c r="C33" s="13" t="s">
        <v>14</v>
      </c>
      <c r="D33" s="18" t="s">
        <v>42</v>
      </c>
      <c r="E33" s="19"/>
      <c r="F33" s="19">
        <f t="shared" si="0"/>
        <v>0</v>
      </c>
      <c r="G33" s="16"/>
      <c r="H33" s="19">
        <f t="shared" si="1"/>
        <v>0</v>
      </c>
    </row>
    <row r="34" spans="2:8" x14ac:dyDescent="0.4">
      <c r="B34" s="17"/>
      <c r="C34" s="17"/>
      <c r="D34" s="18" t="s">
        <v>43</v>
      </c>
      <c r="E34" s="19"/>
      <c r="F34" s="19">
        <f t="shared" si="0"/>
        <v>0</v>
      </c>
      <c r="G34" s="20"/>
      <c r="H34" s="19">
        <f t="shared" si="1"/>
        <v>0</v>
      </c>
    </row>
    <row r="35" spans="2:8" x14ac:dyDescent="0.4">
      <c r="B35" s="17"/>
      <c r="C35" s="17"/>
      <c r="D35" s="18" t="s">
        <v>44</v>
      </c>
      <c r="E35" s="19"/>
      <c r="F35" s="19">
        <f t="shared" si="0"/>
        <v>0</v>
      </c>
      <c r="G35" s="20"/>
      <c r="H35" s="19">
        <f t="shared" si="1"/>
        <v>0</v>
      </c>
    </row>
    <row r="36" spans="2:8" x14ac:dyDescent="0.4">
      <c r="B36" s="17"/>
      <c r="C36" s="17"/>
      <c r="D36" s="18" t="s">
        <v>45</v>
      </c>
      <c r="E36" s="19"/>
      <c r="F36" s="19">
        <f t="shared" si="0"/>
        <v>0</v>
      </c>
      <c r="G36" s="20"/>
      <c r="H36" s="19">
        <f t="shared" si="1"/>
        <v>0</v>
      </c>
    </row>
    <row r="37" spans="2:8" x14ac:dyDescent="0.4">
      <c r="B37" s="17"/>
      <c r="C37" s="17"/>
      <c r="D37" s="18" t="s">
        <v>46</v>
      </c>
      <c r="E37" s="19"/>
      <c r="F37" s="19">
        <f t="shared" si="0"/>
        <v>0</v>
      </c>
      <c r="G37" s="21"/>
      <c r="H37" s="19">
        <f t="shared" si="1"/>
        <v>0</v>
      </c>
    </row>
    <row r="38" spans="2:8" x14ac:dyDescent="0.4">
      <c r="B38" s="17"/>
      <c r="C38" s="22"/>
      <c r="D38" s="23" t="s">
        <v>47</v>
      </c>
      <c r="E38" s="24">
        <f>+E33+E34+E35+E36+E37</f>
        <v>0</v>
      </c>
      <c r="F38" s="24">
        <f t="shared" si="0"/>
        <v>0</v>
      </c>
      <c r="G38" s="25">
        <f>+G33+G34+G35+G36+G37</f>
        <v>0</v>
      </c>
      <c r="H38" s="24">
        <f t="shared" si="1"/>
        <v>0</v>
      </c>
    </row>
    <row r="39" spans="2:8" x14ac:dyDescent="0.4">
      <c r="B39" s="17"/>
      <c r="C39" s="13" t="s">
        <v>29</v>
      </c>
      <c r="D39" s="18" t="s">
        <v>48</v>
      </c>
      <c r="E39" s="19"/>
      <c r="F39" s="19">
        <f t="shared" si="0"/>
        <v>0</v>
      </c>
      <c r="G39" s="16"/>
      <c r="H39" s="19">
        <f t="shared" si="1"/>
        <v>0</v>
      </c>
    </row>
    <row r="40" spans="2:8" x14ac:dyDescent="0.4">
      <c r="B40" s="17"/>
      <c r="C40" s="17"/>
      <c r="D40" s="18" t="s">
        <v>49</v>
      </c>
      <c r="E40" s="19"/>
      <c r="F40" s="19">
        <f t="shared" si="0"/>
        <v>0</v>
      </c>
      <c r="G40" s="20"/>
      <c r="H40" s="19">
        <f t="shared" si="1"/>
        <v>0</v>
      </c>
    </row>
    <row r="41" spans="2:8" x14ac:dyDescent="0.4">
      <c r="B41" s="17"/>
      <c r="C41" s="17"/>
      <c r="D41" s="18" t="s">
        <v>50</v>
      </c>
      <c r="E41" s="19"/>
      <c r="F41" s="19">
        <f t="shared" si="0"/>
        <v>0</v>
      </c>
      <c r="G41" s="20"/>
      <c r="H41" s="19">
        <f t="shared" si="1"/>
        <v>0</v>
      </c>
    </row>
    <row r="42" spans="2:8" x14ac:dyDescent="0.4">
      <c r="B42" s="17"/>
      <c r="C42" s="17"/>
      <c r="D42" s="18" t="s">
        <v>51</v>
      </c>
      <c r="E42" s="19"/>
      <c r="F42" s="19">
        <f t="shared" si="0"/>
        <v>0</v>
      </c>
      <c r="G42" s="20"/>
      <c r="H42" s="19">
        <f t="shared" si="1"/>
        <v>0</v>
      </c>
    </row>
    <row r="43" spans="2:8" x14ac:dyDescent="0.4">
      <c r="B43" s="17"/>
      <c r="C43" s="17"/>
      <c r="D43" s="18" t="s">
        <v>52</v>
      </c>
      <c r="E43" s="19"/>
      <c r="F43" s="19">
        <f t="shared" si="0"/>
        <v>0</v>
      </c>
      <c r="G43" s="21"/>
      <c r="H43" s="19">
        <f t="shared" si="1"/>
        <v>0</v>
      </c>
    </row>
    <row r="44" spans="2:8" x14ac:dyDescent="0.4">
      <c r="B44" s="17"/>
      <c r="C44" s="22"/>
      <c r="D44" s="23" t="s">
        <v>53</v>
      </c>
      <c r="E44" s="24">
        <f>+E39+E40+E41+E42+E43</f>
        <v>0</v>
      </c>
      <c r="F44" s="24">
        <f t="shared" si="0"/>
        <v>0</v>
      </c>
      <c r="G44" s="25">
        <f>+G39+G40+G41+G42+G43</f>
        <v>0</v>
      </c>
      <c r="H44" s="24">
        <f t="shared" si="1"/>
        <v>0</v>
      </c>
    </row>
    <row r="45" spans="2:8" x14ac:dyDescent="0.4">
      <c r="B45" s="22"/>
      <c r="C45" s="29" t="s">
        <v>54</v>
      </c>
      <c r="D45" s="27"/>
      <c r="E45" s="28">
        <f xml:space="preserve"> +E38 - E44</f>
        <v>0</v>
      </c>
      <c r="F45" s="28">
        <f t="shared" si="0"/>
        <v>0</v>
      </c>
      <c r="G45" s="25">
        <f xml:space="preserve"> +G38 - G44</f>
        <v>0</v>
      </c>
      <c r="H45" s="28">
        <f>H38-H44</f>
        <v>0</v>
      </c>
    </row>
    <row r="46" spans="2:8" x14ac:dyDescent="0.4">
      <c r="B46" s="13" t="s">
        <v>55</v>
      </c>
      <c r="C46" s="13" t="s">
        <v>14</v>
      </c>
      <c r="D46" s="18" t="s">
        <v>56</v>
      </c>
      <c r="E46" s="19"/>
      <c r="F46" s="19">
        <f t="shared" si="0"/>
        <v>0</v>
      </c>
      <c r="G46" s="16"/>
      <c r="H46" s="19">
        <f t="shared" si="1"/>
        <v>0</v>
      </c>
    </row>
    <row r="47" spans="2:8" x14ac:dyDescent="0.4">
      <c r="B47" s="17"/>
      <c r="C47" s="17"/>
      <c r="D47" s="18" t="s">
        <v>57</v>
      </c>
      <c r="E47" s="19"/>
      <c r="F47" s="19">
        <f t="shared" si="0"/>
        <v>0</v>
      </c>
      <c r="G47" s="20"/>
      <c r="H47" s="19">
        <f t="shared" si="1"/>
        <v>0</v>
      </c>
    </row>
    <row r="48" spans="2:8" x14ac:dyDescent="0.4">
      <c r="B48" s="17"/>
      <c r="C48" s="17"/>
      <c r="D48" s="18" t="s">
        <v>58</v>
      </c>
      <c r="E48" s="19"/>
      <c r="F48" s="19">
        <f t="shared" si="0"/>
        <v>0</v>
      </c>
      <c r="G48" s="20"/>
      <c r="H48" s="19">
        <f t="shared" si="1"/>
        <v>0</v>
      </c>
    </row>
    <row r="49" spans="2:8" x14ac:dyDescent="0.4">
      <c r="B49" s="17"/>
      <c r="C49" s="17"/>
      <c r="D49" s="18" t="s">
        <v>59</v>
      </c>
      <c r="E49" s="19"/>
      <c r="F49" s="19">
        <f t="shared" si="0"/>
        <v>0</v>
      </c>
      <c r="G49" s="20"/>
      <c r="H49" s="19">
        <f t="shared" si="1"/>
        <v>0</v>
      </c>
    </row>
    <row r="50" spans="2:8" x14ac:dyDescent="0.4">
      <c r="B50" s="17"/>
      <c r="C50" s="17"/>
      <c r="D50" s="18" t="s">
        <v>60</v>
      </c>
      <c r="E50" s="19"/>
      <c r="F50" s="19">
        <f t="shared" si="0"/>
        <v>0</v>
      </c>
      <c r="G50" s="20"/>
      <c r="H50" s="19">
        <f t="shared" si="1"/>
        <v>0</v>
      </c>
    </row>
    <row r="51" spans="2:8" x14ac:dyDescent="0.4">
      <c r="B51" s="17"/>
      <c r="C51" s="17"/>
      <c r="D51" s="18" t="s">
        <v>61</v>
      </c>
      <c r="E51" s="19"/>
      <c r="F51" s="19">
        <f t="shared" si="0"/>
        <v>0</v>
      </c>
      <c r="G51" s="20"/>
      <c r="H51" s="19">
        <f t="shared" si="1"/>
        <v>0</v>
      </c>
    </row>
    <row r="52" spans="2:8" x14ac:dyDescent="0.4">
      <c r="B52" s="17"/>
      <c r="C52" s="17"/>
      <c r="D52" s="18" t="s">
        <v>62</v>
      </c>
      <c r="E52" s="19"/>
      <c r="F52" s="19">
        <f t="shared" si="0"/>
        <v>0</v>
      </c>
      <c r="G52" s="20"/>
      <c r="H52" s="19">
        <f t="shared" si="1"/>
        <v>0</v>
      </c>
    </row>
    <row r="53" spans="2:8" x14ac:dyDescent="0.4">
      <c r="B53" s="17"/>
      <c r="C53" s="17"/>
      <c r="D53" s="18" t="s">
        <v>63</v>
      </c>
      <c r="E53" s="19"/>
      <c r="F53" s="19">
        <f t="shared" si="0"/>
        <v>0</v>
      </c>
      <c r="G53" s="20"/>
      <c r="H53" s="19">
        <f t="shared" si="1"/>
        <v>0</v>
      </c>
    </row>
    <row r="54" spans="2:8" x14ac:dyDescent="0.4">
      <c r="B54" s="17"/>
      <c r="C54" s="17"/>
      <c r="D54" s="18" t="s">
        <v>64</v>
      </c>
      <c r="E54" s="19"/>
      <c r="F54" s="19">
        <f t="shared" si="0"/>
        <v>0</v>
      </c>
      <c r="G54" s="20"/>
      <c r="H54" s="19">
        <f t="shared" si="1"/>
        <v>0</v>
      </c>
    </row>
    <row r="55" spans="2:8" x14ac:dyDescent="0.4">
      <c r="B55" s="17"/>
      <c r="C55" s="17"/>
      <c r="D55" s="18" t="s">
        <v>65</v>
      </c>
      <c r="E55" s="19"/>
      <c r="F55" s="19">
        <f t="shared" si="0"/>
        <v>0</v>
      </c>
      <c r="G55" s="20"/>
      <c r="H55" s="19">
        <f t="shared" si="1"/>
        <v>0</v>
      </c>
    </row>
    <row r="56" spans="2:8" x14ac:dyDescent="0.4">
      <c r="B56" s="17"/>
      <c r="C56" s="17"/>
      <c r="D56" s="18" t="s">
        <v>66</v>
      </c>
      <c r="E56" s="19"/>
      <c r="F56" s="19">
        <f t="shared" si="0"/>
        <v>0</v>
      </c>
      <c r="G56" s="20"/>
      <c r="H56" s="19">
        <f t="shared" si="1"/>
        <v>0</v>
      </c>
    </row>
    <row r="57" spans="2:8" x14ac:dyDescent="0.4">
      <c r="B57" s="17"/>
      <c r="C57" s="17"/>
      <c r="D57" s="18" t="s">
        <v>67</v>
      </c>
      <c r="E57" s="19"/>
      <c r="F57" s="19">
        <f t="shared" si="0"/>
        <v>0</v>
      </c>
      <c r="G57" s="20"/>
      <c r="H57" s="19">
        <f t="shared" si="1"/>
        <v>0</v>
      </c>
    </row>
    <row r="58" spans="2:8" x14ac:dyDescent="0.4">
      <c r="B58" s="17"/>
      <c r="C58" s="17"/>
      <c r="D58" s="18" t="s">
        <v>68</v>
      </c>
      <c r="E58" s="19"/>
      <c r="F58" s="19">
        <f t="shared" si="0"/>
        <v>0</v>
      </c>
      <c r="G58" s="21"/>
      <c r="H58" s="19">
        <f t="shared" si="1"/>
        <v>0</v>
      </c>
    </row>
    <row r="59" spans="2:8" x14ac:dyDescent="0.4">
      <c r="B59" s="17"/>
      <c r="C59" s="22"/>
      <c r="D59" s="23" t="s">
        <v>69</v>
      </c>
      <c r="E59" s="24">
        <f>+E46+E47+E48+E49+E50+E51+E52+E53+E54+E55+E56+E57+E58</f>
        <v>0</v>
      </c>
      <c r="F59" s="24">
        <f t="shared" si="0"/>
        <v>0</v>
      </c>
      <c r="G59" s="25">
        <f>+G46+G47+G48+G49+G50+G51+G52+G53+G54+G55+G56+G57+G58</f>
        <v>0</v>
      </c>
      <c r="H59" s="24">
        <f t="shared" si="1"/>
        <v>0</v>
      </c>
    </row>
    <row r="60" spans="2:8" x14ac:dyDescent="0.4">
      <c r="B60" s="17"/>
      <c r="C60" s="13" t="s">
        <v>29</v>
      </c>
      <c r="D60" s="18" t="s">
        <v>70</v>
      </c>
      <c r="E60" s="19"/>
      <c r="F60" s="19">
        <f t="shared" si="0"/>
        <v>0</v>
      </c>
      <c r="G60" s="16"/>
      <c r="H60" s="19">
        <f t="shared" si="1"/>
        <v>0</v>
      </c>
    </row>
    <row r="61" spans="2:8" x14ac:dyDescent="0.4">
      <c r="B61" s="17"/>
      <c r="C61" s="17"/>
      <c r="D61" s="18" t="s">
        <v>71</v>
      </c>
      <c r="E61" s="19"/>
      <c r="F61" s="19">
        <f t="shared" si="0"/>
        <v>0</v>
      </c>
      <c r="G61" s="20"/>
      <c r="H61" s="19">
        <f t="shared" si="1"/>
        <v>0</v>
      </c>
    </row>
    <row r="62" spans="2:8" x14ac:dyDescent="0.4">
      <c r="B62" s="17"/>
      <c r="C62" s="17"/>
      <c r="D62" s="18" t="s">
        <v>72</v>
      </c>
      <c r="E62" s="19"/>
      <c r="F62" s="19">
        <f t="shared" si="0"/>
        <v>0</v>
      </c>
      <c r="G62" s="20"/>
      <c r="H62" s="19">
        <f t="shared" si="1"/>
        <v>0</v>
      </c>
    </row>
    <row r="63" spans="2:8" x14ac:dyDescent="0.4">
      <c r="B63" s="17"/>
      <c r="C63" s="17"/>
      <c r="D63" s="18" t="s">
        <v>73</v>
      </c>
      <c r="E63" s="19"/>
      <c r="F63" s="19">
        <f t="shared" si="0"/>
        <v>0</v>
      </c>
      <c r="G63" s="20"/>
      <c r="H63" s="19">
        <f t="shared" si="1"/>
        <v>0</v>
      </c>
    </row>
    <row r="64" spans="2:8" x14ac:dyDescent="0.4">
      <c r="B64" s="17"/>
      <c r="C64" s="17"/>
      <c r="D64" s="18" t="s">
        <v>74</v>
      </c>
      <c r="E64" s="19"/>
      <c r="F64" s="19">
        <f t="shared" si="0"/>
        <v>0</v>
      </c>
      <c r="G64" s="20"/>
      <c r="H64" s="19">
        <f t="shared" si="1"/>
        <v>0</v>
      </c>
    </row>
    <row r="65" spans="2:8" x14ac:dyDescent="0.4">
      <c r="B65" s="17"/>
      <c r="C65" s="17"/>
      <c r="D65" s="18" t="s">
        <v>75</v>
      </c>
      <c r="E65" s="19"/>
      <c r="F65" s="19">
        <f t="shared" si="0"/>
        <v>0</v>
      </c>
      <c r="G65" s="20"/>
      <c r="H65" s="19">
        <f t="shared" si="1"/>
        <v>0</v>
      </c>
    </row>
    <row r="66" spans="2:8" x14ac:dyDescent="0.4">
      <c r="B66" s="17"/>
      <c r="C66" s="17"/>
      <c r="D66" s="18" t="s">
        <v>76</v>
      </c>
      <c r="E66" s="19"/>
      <c r="F66" s="19">
        <f t="shared" si="0"/>
        <v>0</v>
      </c>
      <c r="G66" s="20"/>
      <c r="H66" s="19">
        <f t="shared" si="1"/>
        <v>0</v>
      </c>
    </row>
    <row r="67" spans="2:8" x14ac:dyDescent="0.4">
      <c r="B67" s="17"/>
      <c r="C67" s="17"/>
      <c r="D67" s="18" t="s">
        <v>77</v>
      </c>
      <c r="E67" s="19"/>
      <c r="F67" s="19">
        <f t="shared" si="0"/>
        <v>0</v>
      </c>
      <c r="G67" s="20"/>
      <c r="H67" s="19">
        <f t="shared" si="1"/>
        <v>0</v>
      </c>
    </row>
    <row r="68" spans="2:8" x14ac:dyDescent="0.4">
      <c r="B68" s="17"/>
      <c r="C68" s="17"/>
      <c r="D68" s="30" t="s">
        <v>78</v>
      </c>
      <c r="E68" s="31"/>
      <c r="F68" s="31">
        <f t="shared" si="0"/>
        <v>0</v>
      </c>
      <c r="G68" s="20"/>
      <c r="H68" s="31">
        <f t="shared" si="1"/>
        <v>0</v>
      </c>
    </row>
    <row r="69" spans="2:8" x14ac:dyDescent="0.4">
      <c r="B69" s="17"/>
      <c r="C69" s="17"/>
      <c r="D69" s="30" t="s">
        <v>79</v>
      </c>
      <c r="E69" s="31">
        <v>500000</v>
      </c>
      <c r="F69" s="31">
        <f t="shared" si="0"/>
        <v>500000</v>
      </c>
      <c r="G69" s="20">
        <v>500000</v>
      </c>
      <c r="H69" s="31">
        <f t="shared" si="1"/>
        <v>0</v>
      </c>
    </row>
    <row r="70" spans="2:8" x14ac:dyDescent="0.4">
      <c r="B70" s="17"/>
      <c r="C70" s="17"/>
      <c r="D70" s="30" t="s">
        <v>80</v>
      </c>
      <c r="E70" s="31"/>
      <c r="F70" s="31">
        <f t="shared" si="0"/>
        <v>0</v>
      </c>
      <c r="G70" s="20"/>
      <c r="H70" s="31">
        <f t="shared" si="1"/>
        <v>0</v>
      </c>
    </row>
    <row r="71" spans="2:8" x14ac:dyDescent="0.4">
      <c r="B71" s="17"/>
      <c r="C71" s="17"/>
      <c r="D71" s="30" t="s">
        <v>81</v>
      </c>
      <c r="E71" s="31"/>
      <c r="F71" s="31">
        <f t="shared" si="0"/>
        <v>0</v>
      </c>
      <c r="G71" s="21"/>
      <c r="H71" s="31">
        <f t="shared" si="1"/>
        <v>0</v>
      </c>
    </row>
    <row r="72" spans="2:8" x14ac:dyDescent="0.4">
      <c r="B72" s="17"/>
      <c r="C72" s="22"/>
      <c r="D72" s="32" t="s">
        <v>82</v>
      </c>
      <c r="E72" s="33">
        <f>+E60+E61+E62+E63+E64+E65+E66+E67+E68+E69+E70+E71</f>
        <v>500000</v>
      </c>
      <c r="F72" s="33">
        <f t="shared" si="0"/>
        <v>500000</v>
      </c>
      <c r="G72" s="25">
        <f>+G60+G61+G62+G63+G64+G65+G66+G67+G68+G69+G70+G71</f>
        <v>500000</v>
      </c>
      <c r="H72" s="33">
        <f t="shared" si="1"/>
        <v>0</v>
      </c>
    </row>
    <row r="73" spans="2:8" x14ac:dyDescent="0.4">
      <c r="B73" s="22"/>
      <c r="C73" s="29" t="s">
        <v>83</v>
      </c>
      <c r="D73" s="27"/>
      <c r="E73" s="28">
        <f xml:space="preserve"> +E59 - E72</f>
        <v>-500000</v>
      </c>
      <c r="F73" s="28">
        <f t="shared" ref="F73:F76" si="2">+E73</f>
        <v>-500000</v>
      </c>
      <c r="G73" s="25">
        <f xml:space="preserve"> +G59 - G72</f>
        <v>-500000</v>
      </c>
      <c r="H73" s="28">
        <f>H59-H72</f>
        <v>0</v>
      </c>
    </row>
    <row r="74" spans="2:8" x14ac:dyDescent="0.4">
      <c r="B74" s="29" t="s">
        <v>84</v>
      </c>
      <c r="C74" s="26"/>
      <c r="D74" s="27"/>
      <c r="E74" s="28">
        <f xml:space="preserve"> +E32 +E45 +E73</f>
        <v>279670</v>
      </c>
      <c r="F74" s="28">
        <f t="shared" si="2"/>
        <v>279670</v>
      </c>
      <c r="G74" s="25">
        <f xml:space="preserve"> +G32 +G45 +G73</f>
        <v>-500000</v>
      </c>
      <c r="H74" s="28">
        <f>H32+H45+H73</f>
        <v>779670</v>
      </c>
    </row>
    <row r="75" spans="2:8" x14ac:dyDescent="0.4">
      <c r="B75" s="29" t="s">
        <v>85</v>
      </c>
      <c r="C75" s="26"/>
      <c r="D75" s="27"/>
      <c r="E75" s="28">
        <v>1135136</v>
      </c>
      <c r="F75" s="28">
        <f t="shared" si="2"/>
        <v>1135136</v>
      </c>
      <c r="G75" s="25"/>
      <c r="H75" s="28">
        <f t="shared" ref="H75" si="3">F75-ABS(G75)</f>
        <v>1135136</v>
      </c>
    </row>
    <row r="76" spans="2:8" x14ac:dyDescent="0.4">
      <c r="B76" s="29" t="s">
        <v>86</v>
      </c>
      <c r="C76" s="26"/>
      <c r="D76" s="27"/>
      <c r="E76" s="28">
        <f xml:space="preserve"> +E74 +E75</f>
        <v>1414806</v>
      </c>
      <c r="F76" s="28">
        <f t="shared" si="2"/>
        <v>1414806</v>
      </c>
      <c r="G76" s="25">
        <f xml:space="preserve"> +G74 +G75</f>
        <v>-500000</v>
      </c>
      <c r="H76" s="28">
        <f>H74+H75</f>
        <v>1914806</v>
      </c>
    </row>
  </sheetData>
  <mergeCells count="12">
    <mergeCell ref="B33:B45"/>
    <mergeCell ref="C33:C38"/>
    <mergeCell ref="C39:C44"/>
    <mergeCell ref="B46:B73"/>
    <mergeCell ref="C46:C59"/>
    <mergeCell ref="C60:C72"/>
    <mergeCell ref="B3:H3"/>
    <mergeCell ref="B5:H5"/>
    <mergeCell ref="B7:D7"/>
    <mergeCell ref="B8:B32"/>
    <mergeCell ref="C8:C21"/>
    <mergeCell ref="C22:C31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社会福祉事業</vt:lpstr>
      <vt:lpstr>収益事業</vt:lpstr>
      <vt:lpstr>社会福祉事業!Print_Titles</vt:lpstr>
      <vt:lpstr>収益事業!Print_Titles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経理用</dc:creator>
  <cp:lastModifiedBy>経理用</cp:lastModifiedBy>
  <dcterms:created xsi:type="dcterms:W3CDTF">2021-06-21T06:10:50Z</dcterms:created>
  <dcterms:modified xsi:type="dcterms:W3CDTF">2021-06-21T06:10:51Z</dcterms:modified>
</cp:coreProperties>
</file>